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-my.sharepoint.com/personal/andzs_melderis_eva_gov_lv/Documents/Desktop/"/>
    </mc:Choice>
  </mc:AlternateContent>
  <xr:revisionPtr revIDLastSave="0" documentId="8_{D89341EE-FFA3-4064-89E2-7B6DF69F6F8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ER" sheetId="1" r:id="rId1"/>
    <sheet name="KES" sheetId="4" r:id="rId2"/>
    <sheet name="Jaudas_maksa" sheetId="3" r:id="rId3"/>
  </sheets>
  <definedNames>
    <definedName name="_xlnm._FilterDatabase" localSheetId="0" hidden="1">AER!$A$3:$AX$3</definedName>
    <definedName name="_xlnm._FilterDatabase" localSheetId="2" hidden="1">Jaudas_maksa!$B$3:$K$3</definedName>
    <definedName name="_xlnm._FilterDatabase" localSheetId="1" hidden="1">KES!$A$2:$AV$5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J17" i="1"/>
  <c r="AQ17" i="1" l="1"/>
  <c r="AS17" i="1"/>
  <c r="AU17" i="1"/>
  <c r="AR17" i="1"/>
  <c r="I14" i="1"/>
  <c r="J14" i="1"/>
  <c r="L14" i="1"/>
  <c r="I15" i="1"/>
  <c r="J15" i="1"/>
  <c r="L15" i="1"/>
  <c r="I16" i="1"/>
  <c r="J16" i="1"/>
  <c r="L16" i="1"/>
  <c r="D17" i="1"/>
  <c r="K16" i="1" l="1"/>
  <c r="K15" i="1"/>
  <c r="K14" i="1"/>
  <c r="AV17" i="1" l="1"/>
  <c r="AT17" i="1"/>
  <c r="AP17" i="1"/>
  <c r="AO17" i="1"/>
  <c r="AN17" i="1"/>
  <c r="AM17" i="1"/>
  <c r="AL17" i="1"/>
  <c r="AK17" i="1"/>
  <c r="AJ17" i="1"/>
  <c r="AI17" i="1"/>
  <c r="AH17" i="1"/>
  <c r="O17" i="1"/>
  <c r="N17" i="1"/>
  <c r="M17" i="1"/>
  <c r="R17" i="1"/>
  <c r="Q17" i="1"/>
  <c r="P17" i="1"/>
  <c r="U17" i="1"/>
  <c r="T17" i="1"/>
  <c r="S17" i="1"/>
  <c r="X17" i="1"/>
  <c r="W17" i="1"/>
  <c r="V17" i="1"/>
  <c r="AA17" i="1"/>
  <c r="Z17" i="1"/>
  <c r="Y17" i="1"/>
  <c r="AD17" i="1"/>
  <c r="AC17" i="1"/>
  <c r="AB17" i="1"/>
  <c r="AG17" i="1"/>
  <c r="AE17" i="1"/>
  <c r="AF17" i="1"/>
  <c r="I13" i="1"/>
  <c r="J13" i="1"/>
  <c r="L13" i="1"/>
  <c r="K13" i="1" l="1"/>
  <c r="D20" i="1" l="1"/>
  <c r="D10" i="1"/>
  <c r="D6" i="1"/>
  <c r="P20" i="1" l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O20" i="1"/>
  <c r="N20" i="1"/>
  <c r="M20" i="1"/>
  <c r="AV5" i="4" l="1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J5" i="4"/>
  <c r="I5" i="4"/>
  <c r="K5" i="4" l="1"/>
  <c r="H6" i="3" l="1"/>
  <c r="AK6" i="1" l="1"/>
  <c r="AK10" i="1"/>
  <c r="AS10" i="1" l="1"/>
  <c r="AP6" i="1"/>
  <c r="AT6" i="1"/>
  <c r="AQ6" i="1"/>
  <c r="AU6" i="1"/>
  <c r="AR10" i="1"/>
  <c r="AN6" i="1"/>
  <c r="AR6" i="1"/>
  <c r="AV6" i="1"/>
  <c r="AU10" i="1"/>
  <c r="AO10" i="1"/>
  <c r="AO6" i="1"/>
  <c r="AS6" i="1"/>
  <c r="AQ10" i="1"/>
  <c r="AP10" i="1"/>
  <c r="AV10" i="1"/>
  <c r="AN10" i="1"/>
  <c r="AT10" i="1"/>
  <c r="AV21" i="1" l="1"/>
  <c r="AO21" i="1"/>
  <c r="AU21" i="1"/>
  <c r="AT21" i="1"/>
  <c r="AN21" i="1"/>
  <c r="AS21" i="1"/>
  <c r="AQ21" i="1"/>
  <c r="AP21" i="1"/>
  <c r="AR21" i="1"/>
  <c r="AD6" i="1" l="1"/>
  <c r="P10" i="1" l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E6" i="1"/>
  <c r="AF6" i="1"/>
  <c r="AG6" i="1"/>
  <c r="AH6" i="1"/>
  <c r="AI6" i="1"/>
  <c r="AJ6" i="1"/>
  <c r="AL6" i="1"/>
  <c r="AM6" i="1"/>
  <c r="M10" i="1" l="1"/>
  <c r="N10" i="1"/>
  <c r="O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L10" i="1"/>
  <c r="AM10" i="1"/>
  <c r="H5" i="3" l="1"/>
  <c r="H4" i="3"/>
  <c r="I9" i="1" l="1"/>
  <c r="J9" i="1"/>
  <c r="L9" i="1"/>
  <c r="K9" i="1" l="1"/>
  <c r="I19" i="1" l="1"/>
  <c r="J19" i="1"/>
  <c r="J20" i="1" s="1"/>
  <c r="L19" i="1"/>
  <c r="L20" i="1" s="1"/>
  <c r="L4" i="1"/>
  <c r="L5" i="1"/>
  <c r="C7" i="3"/>
  <c r="I8" i="1"/>
  <c r="J8" i="1"/>
  <c r="L8" i="1"/>
  <c r="O7" i="3"/>
  <c r="P7" i="3"/>
  <c r="Q7" i="3"/>
  <c r="R7" i="3"/>
  <c r="S7" i="3"/>
  <c r="T7" i="3"/>
  <c r="I4" i="1"/>
  <c r="J4" i="1"/>
  <c r="I5" i="1"/>
  <c r="J5" i="1"/>
  <c r="I12" i="1"/>
  <c r="J12" i="1"/>
  <c r="L12" i="1"/>
  <c r="I7" i="3"/>
  <c r="J7" i="3"/>
  <c r="K7" i="3"/>
  <c r="L7" i="3"/>
  <c r="M7" i="3"/>
  <c r="N7" i="3"/>
  <c r="I17" i="1" l="1"/>
  <c r="I20" i="1"/>
  <c r="L6" i="1"/>
  <c r="J6" i="1"/>
  <c r="I6" i="1"/>
  <c r="J10" i="1"/>
  <c r="L10" i="1"/>
  <c r="P21" i="1"/>
  <c r="I10" i="1"/>
  <c r="H7" i="3"/>
  <c r="U21" i="1"/>
  <c r="S21" i="1"/>
  <c r="Q21" i="1"/>
  <c r="M21" i="1"/>
  <c r="R21" i="1"/>
  <c r="O21" i="1"/>
  <c r="K8" i="1"/>
  <c r="N21" i="1"/>
  <c r="T21" i="1"/>
  <c r="K4" i="1"/>
  <c r="K19" i="1"/>
  <c r="K5" i="1"/>
  <c r="Z21" i="1"/>
  <c r="W21" i="1"/>
  <c r="AF21" i="1"/>
  <c r="K12" i="1"/>
  <c r="V21" i="1"/>
  <c r="AK21" i="1"/>
  <c r="AG21" i="1"/>
  <c r="AC21" i="1"/>
  <c r="Y21" i="1"/>
  <c r="AB21" i="1"/>
  <c r="X21" i="1"/>
  <c r="AJ21" i="1"/>
  <c r="AI21" i="1"/>
  <c r="AM21" i="1"/>
  <c r="AL21" i="1"/>
  <c r="AH21" i="1"/>
  <c r="AD21" i="1"/>
  <c r="AA21" i="1"/>
  <c r="AE21" i="1"/>
  <c r="K6" i="1" l="1"/>
  <c r="K10" i="1"/>
  <c r="K17" i="1"/>
  <c r="K20" i="1"/>
  <c r="I21" i="1"/>
  <c r="J21" i="1"/>
  <c r="L21" i="1"/>
  <c r="K21" i="1" l="1"/>
</calcChain>
</file>

<file path=xl/sharedStrings.xml><?xml version="1.0" encoding="utf-8"?>
<sst xmlns="http://schemas.openxmlformats.org/spreadsheetml/2006/main" count="199" uniqueCount="63">
  <si>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</si>
  <si>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</si>
  <si>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</si>
  <si>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</si>
  <si>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</si>
  <si>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</si>
  <si>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</si>
  <si>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</si>
  <si>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</si>
  <si>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</si>
  <si>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</si>
  <si>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</si>
  <si>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</si>
  <si>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</si>
  <si>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Hydro power, SIA</t>
  </si>
  <si>
    <t>Uzstādītā jauda, MW</t>
  </si>
  <si>
    <t>JUGLAS JAUDA, SIA</t>
  </si>
  <si>
    <t>MK not.</t>
  </si>
  <si>
    <t>Ekspluatācijas sākuma datums</t>
  </si>
  <si>
    <t>OI sākuma datums</t>
  </si>
  <si>
    <t>Stacijas adrese</t>
  </si>
  <si>
    <t>Rīga, Mārkalnes iela 1A</t>
  </si>
  <si>
    <t>Gulbene, Miera iela 17</t>
  </si>
  <si>
    <t>OI ietvaros iepirktais apjoms, kWh</t>
  </si>
  <si>
    <t>Jaudas maksājums, EUR</t>
  </si>
  <si>
    <t>Jelgava, Rūpniecības iela 73A</t>
  </si>
  <si>
    <t>Skrīveru novads, "Gravas", Līču HES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</si>
  <si>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</si>
  <si>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</si>
  <si>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</si>
  <si>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</si>
  <si>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</si>
  <si>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</si>
  <si>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</si>
  <si>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</si>
  <si>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SEN reģistra Nr.</t>
  </si>
  <si>
    <t>Vides enerģija, SIA</t>
  </si>
  <si>
    <t>”Ūdri”, “Namiķi”, Medzes pagasts, Grobiņas novads</t>
  </si>
  <si>
    <t>„Strengu skujas”, Salaspils pagasts, Salaspils novads</t>
  </si>
  <si>
    <t>Iepirkuma summa bez PVN, EUR</t>
  </si>
  <si>
    <t>Atbalsts virs tirgus cenas, EUR</t>
  </si>
  <si>
    <t>Tukuma novads, Lestenes pagasts, "Agro Lestene"</t>
  </si>
  <si>
    <t>Skrīveru novads, "Veibēni 1"</t>
  </si>
  <si>
    <t>Salaspils novads, Granīta 31</t>
  </si>
  <si>
    <t>560.not.</t>
  </si>
  <si>
    <t>561.not.</t>
  </si>
  <si>
    <t>29.12.2008/24.09.2013</t>
  </si>
  <si>
    <t>Gren Latvija, SIA (ex. FORTUM LATVIA, SIA)</t>
  </si>
  <si>
    <t>Gren Rīga, SIA (ex. Energia verde, SIA)</t>
  </si>
  <si>
    <t>Gren Gulbene, SIA (ex. BIOENINVEST, SIA)</t>
  </si>
  <si>
    <t>Dabasgāzes stacijas kopā:</t>
  </si>
  <si>
    <t xml:space="preserve"> </t>
  </si>
  <si>
    <t>2024.gads</t>
  </si>
  <si>
    <t>Agro Lestene, SIA</t>
  </si>
  <si>
    <t>Zaļās zemes enerģija, SIA</t>
  </si>
  <si>
    <t>West Energo, SIA Šederes HES</t>
  </si>
  <si>
    <t>Ilūkstes novads, Šederas pagasts, uz Ilūkstes upes</t>
  </si>
  <si>
    <t>AĢES DZIRNAVAS, SIA Aģes dzirnavu HES</t>
  </si>
  <si>
    <t>RIDEĻU DZIRNAVAS, SIA Rideļu dz. HES</t>
  </si>
  <si>
    <t>Slugas, E.Kārkliņa Nīkrāces pagasta zemnieku saimniecība</t>
  </si>
  <si>
    <t>Limbažu novads, Skultes pagasts, uz Aģes upes</t>
  </si>
  <si>
    <t>Engures  novads, Engures pagasts, uz Kalnupes</t>
  </si>
  <si>
    <t>Nikrāces novads, Nīkrāces pagasts, Bērzkrogs, "Urbuļi"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</si>
</sst>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#,##0.000"/>
    <numFmt numFmtId="166" formatCode="#,##0.0000"/>
    <numFmt numFmtId="167" formatCode="#,##0.00000"/>
    <numFmt numFmtId="168" formatCode="#,##0.000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1" applyBorder="1" applyAlignment="1">
      <alignment horizontal="left" vertical="center"/>
    </xf>
    <xf numFmtId="4" fontId="3" fillId="2" borderId="12" xfId="1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5" xfId="1" applyBorder="1" applyAlignment="1">
      <alignment horizontal="left" vertical="center"/>
    </xf>
    <xf numFmtId="4" fontId="3" fillId="2" borderId="17" xfId="1" applyNumberFormat="1" applyFill="1" applyBorder="1" applyAlignment="1">
      <alignment horizontal="center" vertical="center"/>
    </xf>
    <xf numFmtId="164" fontId="3" fillId="2" borderId="17" xfId="1" applyNumberFormat="1" applyFill="1" applyBorder="1" applyAlignment="1">
      <alignment horizontal="center" vertical="center"/>
    </xf>
    <xf numFmtId="4" fontId="3" fillId="2" borderId="18" xfId="1" applyNumberForma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3" fillId="0" borderId="26" xfId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/>
    </xf>
    <xf numFmtId="0" fontId="3" fillId="0" borderId="12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4" fillId="0" borderId="12" xfId="0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3" fillId="0" borderId="0" xfId="1"/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2" borderId="31" xfId="1" applyNumberFormat="1" applyFont="1" applyFill="1" applyBorder="1" applyAlignment="1">
      <alignment horizontal="center" vertical="center"/>
    </xf>
    <xf numFmtId="4" fontId="3" fillId="0" borderId="17" xfId="1" applyNumberFormat="1" applyBorder="1" applyAlignment="1">
      <alignment horizontal="center" vertical="center"/>
    </xf>
    <xf numFmtId="164" fontId="3" fillId="0" borderId="17" xfId="1" applyNumberFormat="1" applyBorder="1" applyAlignment="1">
      <alignment horizontal="center" vertical="center"/>
    </xf>
    <xf numFmtId="4" fontId="3" fillId="0" borderId="18" xfId="1" applyNumberFormat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" fontId="1" fillId="2" borderId="33" xfId="1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17" xfId="1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2" fontId="0" fillId="0" borderId="2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0" fillId="0" borderId="14" xfId="0" applyNumberForma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3" fillId="0" borderId="0" xfId="1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2" fontId="0" fillId="0" borderId="0" xfId="0" applyNumberFormat="1"/>
    <xf numFmtId="3" fontId="0" fillId="0" borderId="17" xfId="0" applyNumberFormat="1" applyBorder="1" applyAlignment="1">
      <alignment horizontal="center" vertical="center"/>
    </xf>
    <xf numFmtId="4" fontId="1" fillId="0" borderId="0" xfId="0" applyNumberFormat="1" applyFont="1"/>
    <xf numFmtId="4" fontId="0" fillId="0" borderId="0" xfId="0" applyNumberFormat="1" applyAlignment="1">
      <alignment horizontal="center" vertical="center"/>
    </xf>
    <xf numFmtId="164" fontId="1" fillId="2" borderId="19" xfId="1" applyNumberFormat="1" applyFont="1" applyFill="1" applyBorder="1" applyAlignment="1">
      <alignment horizontal="center" vertical="center"/>
    </xf>
    <xf numFmtId="164" fontId="3" fillId="0" borderId="0" xfId="1" applyNumberFormat="1"/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3" fontId="1" fillId="2" borderId="4" xfId="0" applyNumberFormat="1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1" fillId="2" borderId="17" xfId="0" applyFont="1" applyFill="1" applyBorder="1" applyAlignment="1">
      <alignment horizontal="right" vertical="center"/>
    </xf>
    <xf numFmtId="3" fontId="1" fillId="2" borderId="32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167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3" fontId="0" fillId="0" borderId="0" xfId="0" applyNumberFormat="1"/>
    <xf numFmtId="0" fontId="0" fillId="0" borderId="40" xfId="0" applyBorder="1" applyAlignment="1">
      <alignment horizontal="center" vertical="center" wrapText="1"/>
    </xf>
    <xf numFmtId="4" fontId="0" fillId="0" borderId="41" xfId="0" applyNumberFormat="1" applyBorder="1" applyAlignment="1">
      <alignment horizontal="center" vertical="center"/>
    </xf>
    <xf numFmtId="3" fontId="1" fillId="2" borderId="39" xfId="1" applyNumberFormat="1" applyFont="1" applyFill="1" applyBorder="1" applyAlignment="1">
      <alignment horizontal="center" vertical="center"/>
    </xf>
    <xf numFmtId="3" fontId="1" fillId="2" borderId="38" xfId="1" applyNumberFormat="1" applyFont="1" applyFill="1" applyBorder="1" applyAlignment="1">
      <alignment horizontal="center" vertical="center"/>
    </xf>
    <xf numFmtId="3" fontId="1" fillId="2" borderId="16" xfId="1" applyNumberFormat="1" applyFont="1" applyFill="1" applyBorder="1" applyAlignment="1">
      <alignment horizontal="center" vertical="center"/>
    </xf>
    <xf numFmtId="3" fontId="1" fillId="2" borderId="27" xfId="1" applyNumberFormat="1" applyFont="1" applyFill="1" applyBorder="1" applyAlignment="1">
      <alignment horizontal="center" vertical="center"/>
    </xf>
    <xf numFmtId="3" fontId="1" fillId="2" borderId="42" xfId="1" applyNumberFormat="1" applyFont="1" applyFill="1" applyBorder="1" applyAlignment="1">
      <alignment horizontal="center" vertical="center"/>
    </xf>
    <xf numFmtId="3" fontId="1" fillId="2" borderId="43" xfId="1" applyNumberFormat="1" applyFont="1" applyFill="1" applyBorder="1" applyAlignment="1">
      <alignment horizontal="center" vertical="center"/>
    </xf>
    <xf numFmtId="3" fontId="2" fillId="2" borderId="44" xfId="0" applyNumberFormat="1" applyFont="1" applyFill="1" applyBorder="1" applyAlignment="1">
      <alignment horizontal="center" vertical="center"/>
    </xf>
    <xf numFmtId="3" fontId="2" fillId="2" borderId="45" xfId="0" applyNumberFormat="1" applyFont="1" applyFill="1" applyBorder="1" applyAlignment="1">
      <alignment horizontal="center" vertical="center"/>
    </xf>
    <xf numFmtId="3" fontId="2" fillId="2" borderId="46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3" fontId="3" fillId="2" borderId="16" xfId="1" applyNumberFormat="1" applyFill="1" applyBorder="1" applyAlignment="1">
      <alignment horizontal="center" vertical="center"/>
    </xf>
    <xf numFmtId="3" fontId="3" fillId="0" borderId="16" xfId="1" applyNumberFormat="1" applyBorder="1" applyAlignment="1">
      <alignment horizontal="center" vertical="center"/>
    </xf>
    <xf numFmtId="164" fontId="1" fillId="2" borderId="45" xfId="1" applyNumberFormat="1" applyFont="1" applyFill="1" applyBorder="1" applyAlignment="1">
      <alignment horizontal="center" vertical="center"/>
    </xf>
    <xf numFmtId="3" fontId="2" fillId="2" borderId="49" xfId="0" applyNumberFormat="1" applyFont="1" applyFill="1" applyBorder="1" applyAlignment="1">
      <alignment horizontal="center" vertical="center"/>
    </xf>
    <xf numFmtId="3" fontId="2" fillId="2" borderId="50" xfId="0" applyNumberFormat="1" applyFont="1" applyFill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0" fillId="0" borderId="15" xfId="0" applyBorder="1"/>
    <xf numFmtId="3" fontId="3" fillId="0" borderId="31" xfId="1" applyNumberFormat="1" applyBorder="1" applyAlignment="1">
      <alignment horizontal="center" vertical="center"/>
    </xf>
    <xf numFmtId="4" fontId="3" fillId="0" borderId="37" xfId="1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39" xfId="0" applyNumberFormat="1" applyBorder="1" applyAlignment="1">
      <alignment horizontal="center" vertical="center"/>
    </xf>
    <xf numFmtId="3" fontId="4" fillId="0" borderId="51" xfId="0" applyNumberFormat="1" applyFont="1" applyBorder="1" applyAlignment="1">
      <alignment horizontal="center" vertical="center"/>
    </xf>
    <xf numFmtId="4" fontId="1" fillId="2" borderId="33" xfId="1" applyNumberFormat="1" applyFont="1" applyFill="1" applyBorder="1" applyAlignment="1">
      <alignment horizontal="center" vertical="center"/>
    </xf>
    <xf numFmtId="4" fontId="2" fillId="2" borderId="45" xfId="0" applyNumberFormat="1" applyFont="1" applyFill="1" applyBorder="1" applyAlignment="1">
      <alignment horizontal="center" vertical="center"/>
    </xf>
    <xf numFmtId="4" fontId="1" fillId="2" borderId="20" xfId="1" applyNumberFormat="1" applyFont="1" applyFill="1" applyBorder="1" applyAlignment="1">
      <alignment horizontal="center" vertical="center"/>
    </xf>
    <xf numFmtId="4" fontId="2" fillId="2" borderId="4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9">
    <cellStyle name="Normal" xfId="0" builtinId="0"/>
    <cellStyle name="Normal 12 2 2 3 2" xfId="8" xr:uid="{00000000-0005-0000-0000-000001000000}"/>
    <cellStyle name="Normal 12 3 2" xfId="2" xr:uid="{00000000-0005-0000-0000-000002000000}"/>
    <cellStyle name="Normal 12 3 2 4" xfId="3" xr:uid="{00000000-0005-0000-0000-000003000000}"/>
    <cellStyle name="Normal 2" xfId="1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1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15" x14ac:dyDescent="0.25"/>
  <cols>
    <col min="1" max="1" width="9.85546875" style="1" customWidth="1"/>
    <col min="2" max="2" width="42.7109375" style="2" customWidth="1"/>
    <col min="3" max="3" width="9.85546875" style="2" customWidth="1"/>
    <col min="4" max="5" width="12.140625" style="1" customWidth="1"/>
    <col min="6" max="7" width="15" style="1" customWidth="1"/>
    <col min="8" max="8" width="60.5703125" style="2" customWidth="1"/>
    <col min="9" max="9" width="15.140625" style="1" customWidth="1"/>
    <col min="10" max="10" width="16.42578125" style="1" customWidth="1"/>
    <col min="11" max="11" width="15.140625" style="1" customWidth="1"/>
    <col min="12" max="12" width="17.42578125" style="1" customWidth="1"/>
    <col min="13" max="39" width="16.7109375" customWidth="1"/>
    <col min="40" max="48" width="15" customWidth="1"/>
    <col min="50" max="50" width="10.140625" customWidth="1"/>
  </cols>
  <sheetData>
    <row r="1" spans="1:50" ht="15.75" thickBot="1" x14ac:dyDescent="0.3"/>
    <row r="2" spans="1:50" s="3" customFormat="1" ht="15.75" customHeight="1" thickBot="1" x14ac:dyDescent="0.3">
      <c r="A2" s="134"/>
      <c r="B2" s="136" t="s">
        <v>28</v>
      </c>
      <c r="C2" s="141" t="s">
        <v>35</v>
      </c>
      <c r="D2" s="141" t="s">
        <v>15</v>
      </c>
      <c r="E2" s="141" t="s">
        <v>17</v>
      </c>
      <c r="F2" s="141" t="s">
        <v>18</v>
      </c>
      <c r="G2" s="141" t="s">
        <v>19</v>
      </c>
      <c r="H2" s="141" t="s">
        <v>20</v>
      </c>
      <c r="I2" s="138" t="s">
        <v>52</v>
      </c>
      <c r="J2" s="139"/>
      <c r="K2" s="139"/>
      <c r="L2" s="140"/>
      <c r="M2" s="125" t="s">
        <v>0</v>
      </c>
      <c r="N2" s="126"/>
      <c r="O2" s="127"/>
      <c r="P2" s="128" t="s">
        <v>1</v>
      </c>
      <c r="Q2" s="126"/>
      <c r="R2" s="129"/>
      <c r="S2" s="125" t="s">
        <v>2</v>
      </c>
      <c r="T2" s="126"/>
      <c r="U2" s="127"/>
      <c r="V2" s="128" t="s">
        <v>3</v>
      </c>
      <c r="W2" s="126"/>
      <c r="X2" s="129"/>
      <c r="Y2" s="125" t="s">
        <v>4</v>
      </c>
      <c r="Z2" s="126"/>
      <c r="AA2" s="127"/>
      <c r="AB2" s="128" t="s">
        <v>5</v>
      </c>
      <c r="AC2" s="126"/>
      <c r="AD2" s="129"/>
      <c r="AE2" s="130" t="s">
        <v>6</v>
      </c>
      <c r="AF2" s="124"/>
      <c r="AG2" s="131"/>
      <c r="AH2" s="124" t="s">
        <v>7</v>
      </c>
      <c r="AI2" s="124"/>
      <c r="AJ2" s="124"/>
      <c r="AK2" s="130" t="s">
        <v>8</v>
      </c>
      <c r="AL2" s="124"/>
      <c r="AM2" s="131"/>
      <c r="AN2" s="124" t="s">
        <v>9</v>
      </c>
      <c r="AO2" s="124"/>
      <c r="AP2" s="124"/>
      <c r="AQ2" s="130" t="s">
        <v>10</v>
      </c>
      <c r="AR2" s="124"/>
      <c r="AS2" s="131"/>
      <c r="AT2" s="130" t="s">
        <v>11</v>
      </c>
      <c r="AU2" s="124"/>
      <c r="AV2" s="131"/>
      <c r="AW2" s="132"/>
      <c r="AX2" s="133"/>
    </row>
    <row r="3" spans="1:50" s="1" customFormat="1" ht="45.75" thickBot="1" x14ac:dyDescent="0.3">
      <c r="A3" s="135"/>
      <c r="B3" s="137"/>
      <c r="C3" s="142"/>
      <c r="D3" s="142"/>
      <c r="E3" s="142"/>
      <c r="F3" s="142"/>
      <c r="G3" s="142"/>
      <c r="H3" s="142"/>
      <c r="I3" s="107" t="s">
        <v>23</v>
      </c>
      <c r="J3" s="43" t="s">
        <v>39</v>
      </c>
      <c r="K3" s="4" t="s">
        <v>13</v>
      </c>
      <c r="L3" s="5" t="s">
        <v>40</v>
      </c>
      <c r="M3" s="42" t="s">
        <v>23</v>
      </c>
      <c r="N3" s="44" t="s">
        <v>39</v>
      </c>
      <c r="O3" s="41" t="s">
        <v>40</v>
      </c>
      <c r="P3" s="105" t="s">
        <v>23</v>
      </c>
      <c r="Q3" s="44" t="s">
        <v>39</v>
      </c>
      <c r="R3" s="94" t="s">
        <v>40</v>
      </c>
      <c r="S3" s="42" t="s">
        <v>23</v>
      </c>
      <c r="T3" s="44" t="s">
        <v>39</v>
      </c>
      <c r="U3" s="41" t="s">
        <v>40</v>
      </c>
      <c r="V3" s="105" t="s">
        <v>23</v>
      </c>
      <c r="W3" s="44" t="s">
        <v>39</v>
      </c>
      <c r="X3" s="94" t="s">
        <v>40</v>
      </c>
      <c r="Y3" s="42" t="s">
        <v>23</v>
      </c>
      <c r="Z3" s="44" t="s">
        <v>39</v>
      </c>
      <c r="AA3" s="41" t="s">
        <v>40</v>
      </c>
      <c r="AB3" s="105" t="s">
        <v>23</v>
      </c>
      <c r="AC3" s="44" t="s">
        <v>39</v>
      </c>
      <c r="AD3" s="94" t="s">
        <v>40</v>
      </c>
      <c r="AE3" s="42" t="s">
        <v>23</v>
      </c>
      <c r="AF3" s="44" t="s">
        <v>39</v>
      </c>
      <c r="AG3" s="41" t="s">
        <v>40</v>
      </c>
      <c r="AH3" s="105" t="s">
        <v>23</v>
      </c>
      <c r="AI3" s="44" t="s">
        <v>39</v>
      </c>
      <c r="AJ3" s="94" t="s">
        <v>40</v>
      </c>
      <c r="AK3" s="42" t="s">
        <v>23</v>
      </c>
      <c r="AL3" s="44" t="s">
        <v>39</v>
      </c>
      <c r="AM3" s="41" t="s">
        <v>40</v>
      </c>
      <c r="AN3" s="105" t="s">
        <v>23</v>
      </c>
      <c r="AO3" s="44" t="s">
        <v>39</v>
      </c>
      <c r="AP3" s="94" t="s">
        <v>40</v>
      </c>
      <c r="AQ3" s="42" t="s">
        <v>23</v>
      </c>
      <c r="AR3" s="44" t="s">
        <v>39</v>
      </c>
      <c r="AS3" s="41" t="s">
        <v>40</v>
      </c>
      <c r="AT3" s="42" t="s">
        <v>23</v>
      </c>
      <c r="AU3" s="44" t="s">
        <v>39</v>
      </c>
      <c r="AV3" s="41" t="s">
        <v>40</v>
      </c>
    </row>
    <row r="4" spans="1:50" x14ac:dyDescent="0.25">
      <c r="A4" s="7">
        <v>1</v>
      </c>
      <c r="B4" s="28" t="s">
        <v>53</v>
      </c>
      <c r="C4" s="24">
        <v>46</v>
      </c>
      <c r="D4" s="38">
        <v>1.4990000000000001</v>
      </c>
      <c r="E4" s="38" t="s">
        <v>44</v>
      </c>
      <c r="F4" s="31">
        <v>40892</v>
      </c>
      <c r="G4" s="31">
        <v>40892</v>
      </c>
      <c r="H4" s="39" t="s">
        <v>41</v>
      </c>
      <c r="I4" s="108">
        <f t="shared" ref="I4" si="0">M4+P4+S4+V4+Y4+AB4+AE4+AH4+AK4+AN4+AQ4+AT4</f>
        <v>11342505.540000001</v>
      </c>
      <c r="J4" s="12">
        <f t="shared" ref="J4" si="1">N4+Q4+T4+W4+Z4+AC4+AF4+AI4+AL4+AO4+AR4+AU4</f>
        <v>1765574.4100000001</v>
      </c>
      <c r="K4" s="13">
        <f t="shared" ref="K4:K5" si="2">J4/I4</f>
        <v>0.15565999979225048</v>
      </c>
      <c r="L4" s="14">
        <f t="shared" ref="L4" si="3">O4+R4+U4+X4+AA4+AD4+AG4+AJ4+AM4+AP4+AS4+AV4</f>
        <v>777552.13</v>
      </c>
      <c r="M4" s="15">
        <v>942325.8</v>
      </c>
      <c r="N4" s="16">
        <v>146682.43</v>
      </c>
      <c r="O4" s="17">
        <v>40279.14</v>
      </c>
      <c r="P4" s="106">
        <v>895965.15</v>
      </c>
      <c r="Q4" s="16">
        <v>139465.94</v>
      </c>
      <c r="R4" s="95">
        <v>72944.240000000005</v>
      </c>
      <c r="S4" s="15">
        <v>1000982.1</v>
      </c>
      <c r="T4" s="16">
        <v>155812.87</v>
      </c>
      <c r="U4" s="17">
        <v>87371.33</v>
      </c>
      <c r="V4" s="106">
        <v>889525.5</v>
      </c>
      <c r="W4" s="16">
        <v>138463.54</v>
      </c>
      <c r="X4" s="95">
        <v>85128.92</v>
      </c>
      <c r="Y4" s="15">
        <v>997075.95</v>
      </c>
      <c r="Z4" s="16">
        <v>155204.84</v>
      </c>
      <c r="AA4" s="17">
        <v>79171.64</v>
      </c>
      <c r="AB4" s="106">
        <v>979271.1</v>
      </c>
      <c r="AC4" s="16">
        <v>152433.34</v>
      </c>
      <c r="AD4" s="95">
        <v>62308.81</v>
      </c>
      <c r="AE4" s="15">
        <v>993789.45</v>
      </c>
      <c r="AF4" s="16">
        <v>154693.26999999999</v>
      </c>
      <c r="AG4" s="17">
        <v>56297.03</v>
      </c>
      <c r="AH4" s="106">
        <v>955686</v>
      </c>
      <c r="AI4" s="16">
        <v>148762.07999999999</v>
      </c>
      <c r="AJ4" s="95">
        <v>47464.13</v>
      </c>
      <c r="AK4" s="15">
        <v>780844.5</v>
      </c>
      <c r="AL4" s="16">
        <v>121546.25</v>
      </c>
      <c r="AM4" s="17">
        <v>57727.13</v>
      </c>
      <c r="AN4" s="119">
        <v>901382.49</v>
      </c>
      <c r="AO4" s="63">
        <v>140309.20000000001</v>
      </c>
      <c r="AP4" s="95">
        <v>57269.11</v>
      </c>
      <c r="AQ4" s="64">
        <v>1014012</v>
      </c>
      <c r="AR4" s="63">
        <v>157841.10999999999</v>
      </c>
      <c r="AS4" s="17">
        <v>67931.16</v>
      </c>
      <c r="AT4" s="64">
        <v>991645.5</v>
      </c>
      <c r="AU4" s="63">
        <v>154359.54</v>
      </c>
      <c r="AV4" s="17">
        <v>63659.49</v>
      </c>
      <c r="AX4" s="93"/>
    </row>
    <row r="5" spans="1:50" x14ac:dyDescent="0.25">
      <c r="A5" s="7">
        <v>2</v>
      </c>
      <c r="B5" s="28" t="s">
        <v>54</v>
      </c>
      <c r="C5" s="24">
        <v>334</v>
      </c>
      <c r="D5" s="38">
        <v>0.999</v>
      </c>
      <c r="E5" s="38" t="s">
        <v>44</v>
      </c>
      <c r="F5" s="31">
        <v>41471</v>
      </c>
      <c r="G5" s="31">
        <v>41471</v>
      </c>
      <c r="H5" s="39" t="s">
        <v>42</v>
      </c>
      <c r="I5" s="108">
        <f t="shared" ref="I5" si="4">M5+P5+S5+V5+Y5+AB5+AE5+AH5+AK5+AN5+AQ5+AT5</f>
        <v>7901840.9700000007</v>
      </c>
      <c r="J5" s="12">
        <f t="shared" ref="J5" si="5">N5+Q5+T5+W5+Z5+AC5+AF5+AI5+AL5+AO5+AR5+AU5</f>
        <v>1253785.0999999999</v>
      </c>
      <c r="K5" s="13">
        <f t="shared" si="2"/>
        <v>0.15866999915084343</v>
      </c>
      <c r="L5" s="14">
        <f t="shared" ref="L5" si="6">O5+R5+U5+X5+AA5+AD5+AG5+AJ5+AM5+AP5+AS5+AV5</f>
        <v>563763.50999999989</v>
      </c>
      <c r="M5" s="15">
        <v>613886.06000000006</v>
      </c>
      <c r="N5" s="16">
        <v>97405.3</v>
      </c>
      <c r="O5" s="17">
        <v>24564.01</v>
      </c>
      <c r="P5" s="106">
        <v>629737.91</v>
      </c>
      <c r="Q5" s="16">
        <v>99920.51</v>
      </c>
      <c r="R5" s="95">
        <v>52932.6</v>
      </c>
      <c r="S5" s="15">
        <v>692022</v>
      </c>
      <c r="T5" s="16">
        <v>109803.13</v>
      </c>
      <c r="U5" s="17">
        <v>62888.72</v>
      </c>
      <c r="V5" s="106">
        <v>660897</v>
      </c>
      <c r="W5" s="16">
        <v>104864.53</v>
      </c>
      <c r="X5" s="95">
        <v>64820.87</v>
      </c>
      <c r="Y5" s="15">
        <v>660252</v>
      </c>
      <c r="Z5" s="16">
        <v>104762.18</v>
      </c>
      <c r="AA5" s="17">
        <v>55209.18</v>
      </c>
      <c r="AB5" s="106">
        <v>652943</v>
      </c>
      <c r="AC5" s="16">
        <v>103602.47</v>
      </c>
      <c r="AD5" s="95">
        <v>42853.45</v>
      </c>
      <c r="AE5" s="15">
        <v>675040</v>
      </c>
      <c r="AF5" s="16">
        <v>107108.6</v>
      </c>
      <c r="AG5" s="17">
        <v>41183.25</v>
      </c>
      <c r="AH5" s="106">
        <v>683194</v>
      </c>
      <c r="AI5" s="16">
        <v>108402.39</v>
      </c>
      <c r="AJ5" s="95">
        <v>35458.160000000003</v>
      </c>
      <c r="AK5" s="15">
        <v>652681</v>
      </c>
      <c r="AL5" s="16">
        <v>103560.89</v>
      </c>
      <c r="AM5" s="17">
        <v>48844.1</v>
      </c>
      <c r="AN5" s="119">
        <v>584798</v>
      </c>
      <c r="AO5" s="63">
        <v>92789.9</v>
      </c>
      <c r="AP5" s="95">
        <v>38408.97</v>
      </c>
      <c r="AQ5" s="64">
        <v>677983</v>
      </c>
      <c r="AR5" s="63">
        <v>107575.56</v>
      </c>
      <c r="AS5" s="17">
        <v>47234.13</v>
      </c>
      <c r="AT5" s="64">
        <v>718407</v>
      </c>
      <c r="AU5" s="63">
        <v>113989.64</v>
      </c>
      <c r="AV5" s="17">
        <v>49366.07</v>
      </c>
      <c r="AX5" s="93"/>
    </row>
    <row r="6" spans="1:50" x14ac:dyDescent="0.25">
      <c r="A6" s="7"/>
      <c r="B6" s="28"/>
      <c r="C6" s="28"/>
      <c r="D6" s="38">
        <f>SUM(D4:D5)</f>
        <v>2.4980000000000002</v>
      </c>
      <c r="E6" s="38"/>
      <c r="F6" s="31"/>
      <c r="G6" s="31"/>
      <c r="H6" s="51" t="s">
        <v>30</v>
      </c>
      <c r="I6" s="98">
        <f>SUM(I4:I5)</f>
        <v>19244346.510000002</v>
      </c>
      <c r="J6" s="47">
        <f>SUM(J4:J5)</f>
        <v>3019359.51</v>
      </c>
      <c r="K6" s="56">
        <f>J6/I6</f>
        <v>0.15689592309258413</v>
      </c>
      <c r="L6" s="99">
        <f t="shared" ref="L6:AV6" si="7">SUM(L4:L5)</f>
        <v>1341315.6399999999</v>
      </c>
      <c r="M6" s="98">
        <f t="shared" si="7"/>
        <v>1556211.86</v>
      </c>
      <c r="N6" s="47">
        <f t="shared" si="7"/>
        <v>244087.72999999998</v>
      </c>
      <c r="O6" s="99">
        <f t="shared" si="7"/>
        <v>64843.149999999994</v>
      </c>
      <c r="P6" s="47">
        <f t="shared" si="7"/>
        <v>1525703.06</v>
      </c>
      <c r="Q6" s="47">
        <f t="shared" si="7"/>
        <v>239386.45</v>
      </c>
      <c r="R6" s="96">
        <f t="shared" si="7"/>
        <v>125876.84</v>
      </c>
      <c r="S6" s="98">
        <f t="shared" si="7"/>
        <v>1693004.1</v>
      </c>
      <c r="T6" s="47">
        <f t="shared" si="7"/>
        <v>265616</v>
      </c>
      <c r="U6" s="99">
        <f t="shared" si="7"/>
        <v>150260.04999999999</v>
      </c>
      <c r="V6" s="47">
        <f t="shared" si="7"/>
        <v>1550422.5</v>
      </c>
      <c r="W6" s="47">
        <f t="shared" si="7"/>
        <v>243328.07</v>
      </c>
      <c r="X6" s="96">
        <f t="shared" si="7"/>
        <v>149949.79</v>
      </c>
      <c r="Y6" s="98">
        <f t="shared" si="7"/>
        <v>1657327.95</v>
      </c>
      <c r="Z6" s="47">
        <f t="shared" si="7"/>
        <v>259967.02</v>
      </c>
      <c r="AA6" s="99">
        <f t="shared" si="7"/>
        <v>134380.82</v>
      </c>
      <c r="AB6" s="47">
        <f t="shared" si="7"/>
        <v>1632214.1</v>
      </c>
      <c r="AC6" s="47">
        <f t="shared" si="7"/>
        <v>256035.81</v>
      </c>
      <c r="AD6" s="96">
        <f t="shared" si="7"/>
        <v>105162.26</v>
      </c>
      <c r="AE6" s="98">
        <f t="shared" si="7"/>
        <v>1668829.45</v>
      </c>
      <c r="AF6" s="47">
        <f t="shared" si="7"/>
        <v>261801.87</v>
      </c>
      <c r="AG6" s="99">
        <f t="shared" si="7"/>
        <v>97480.28</v>
      </c>
      <c r="AH6" s="47">
        <f t="shared" si="7"/>
        <v>1638880</v>
      </c>
      <c r="AI6" s="47">
        <f t="shared" si="7"/>
        <v>257164.46999999997</v>
      </c>
      <c r="AJ6" s="96">
        <f t="shared" si="7"/>
        <v>82922.290000000008</v>
      </c>
      <c r="AK6" s="98">
        <f t="shared" si="7"/>
        <v>1433525.5</v>
      </c>
      <c r="AL6" s="47">
        <f t="shared" si="7"/>
        <v>225107.14</v>
      </c>
      <c r="AM6" s="99">
        <f t="shared" si="7"/>
        <v>106571.23</v>
      </c>
      <c r="AN6" s="47">
        <f t="shared" si="7"/>
        <v>1486180.49</v>
      </c>
      <c r="AO6" s="47">
        <f t="shared" si="7"/>
        <v>233099.1</v>
      </c>
      <c r="AP6" s="96">
        <f t="shared" si="7"/>
        <v>95678.080000000002</v>
      </c>
      <c r="AQ6" s="98">
        <f t="shared" si="7"/>
        <v>1691995</v>
      </c>
      <c r="AR6" s="47">
        <f t="shared" si="7"/>
        <v>265416.67</v>
      </c>
      <c r="AS6" s="99">
        <f t="shared" si="7"/>
        <v>115165.29000000001</v>
      </c>
      <c r="AT6" s="98">
        <f t="shared" si="7"/>
        <v>1710052.5</v>
      </c>
      <c r="AU6" s="47">
        <f t="shared" si="7"/>
        <v>268349.18</v>
      </c>
      <c r="AV6" s="99">
        <f t="shared" si="7"/>
        <v>113025.56</v>
      </c>
      <c r="AX6" s="93"/>
    </row>
    <row r="7" spans="1:50" x14ac:dyDescent="0.25">
      <c r="A7" s="7"/>
      <c r="B7" s="28"/>
      <c r="C7" s="28"/>
      <c r="D7" s="38"/>
      <c r="E7" s="38"/>
      <c r="F7" s="31"/>
      <c r="G7" s="31"/>
      <c r="H7" s="39"/>
      <c r="I7" s="109"/>
      <c r="J7" s="48"/>
      <c r="K7" s="49"/>
      <c r="L7" s="50"/>
      <c r="M7" s="15"/>
      <c r="N7" s="16"/>
      <c r="O7" s="17"/>
      <c r="P7" s="106"/>
      <c r="Q7" s="16"/>
      <c r="R7" s="95"/>
      <c r="S7" s="15"/>
      <c r="T7" s="16"/>
      <c r="U7" s="17"/>
      <c r="V7" s="106"/>
      <c r="W7" s="16"/>
      <c r="X7" s="95"/>
      <c r="Y7" s="15"/>
      <c r="Z7" s="16"/>
      <c r="AA7" s="17"/>
      <c r="AB7" s="106"/>
      <c r="AC7" s="16"/>
      <c r="AD7" s="95"/>
      <c r="AE7" s="15"/>
      <c r="AF7" s="16"/>
      <c r="AG7" s="17"/>
      <c r="AH7" s="106"/>
      <c r="AI7" s="16"/>
      <c r="AJ7" s="95"/>
      <c r="AK7" s="15"/>
      <c r="AL7" s="16"/>
      <c r="AM7" s="17"/>
      <c r="AN7" s="106"/>
      <c r="AO7" s="16"/>
      <c r="AP7" s="95"/>
      <c r="AQ7" s="15"/>
      <c r="AR7" s="16"/>
      <c r="AS7" s="17"/>
      <c r="AT7" s="15"/>
      <c r="AU7" s="16"/>
      <c r="AV7" s="17"/>
      <c r="AW7" s="70"/>
      <c r="AX7" s="93"/>
    </row>
    <row r="8" spans="1:50" x14ac:dyDescent="0.25">
      <c r="A8" s="7">
        <v>1</v>
      </c>
      <c r="B8" s="28" t="s">
        <v>49</v>
      </c>
      <c r="C8" s="24">
        <v>68</v>
      </c>
      <c r="D8" s="38">
        <v>0.999</v>
      </c>
      <c r="E8" s="38" t="s">
        <v>44</v>
      </c>
      <c r="F8" s="31">
        <v>40987</v>
      </c>
      <c r="G8" s="31">
        <v>40987</v>
      </c>
      <c r="H8" s="39" t="s">
        <v>22</v>
      </c>
      <c r="I8" s="108">
        <f t="shared" ref="I8:I9" si="8">M8+P8+S8+V8+Y8+AB8+AE8+AH8+AK8+AN8+AQ8+AT8</f>
        <v>3653486.5000000005</v>
      </c>
      <c r="J8" s="12">
        <f t="shared" ref="J8:J9" si="9">N8+Q8+T8+W8+Z8+AC8+AF8+AI8+AL8+AO8+AR8+AU8</f>
        <v>461143.06000000006</v>
      </c>
      <c r="K8" s="13">
        <f t="shared" ref="K8:K10" si="10">J8/I8</f>
        <v>0.12621999834952174</v>
      </c>
      <c r="L8" s="14">
        <f t="shared" ref="L8:L9" si="11">O8+R8+U8+X8+AA8+AD8+AG8+AJ8+AM8+AP8+AS8+AV8</f>
        <v>148745.57</v>
      </c>
      <c r="M8" s="15">
        <v>581405.30000000005</v>
      </c>
      <c r="N8" s="16">
        <v>73384.98</v>
      </c>
      <c r="O8" s="17">
        <v>5367.78</v>
      </c>
      <c r="P8" s="106">
        <v>541576.4</v>
      </c>
      <c r="Q8" s="16">
        <v>68357.77</v>
      </c>
      <c r="R8" s="95">
        <v>28090.03</v>
      </c>
      <c r="S8" s="15">
        <v>511157.2</v>
      </c>
      <c r="T8" s="16">
        <v>64518.26</v>
      </c>
      <c r="U8" s="17">
        <v>28425</v>
      </c>
      <c r="V8" s="106">
        <v>396253</v>
      </c>
      <c r="W8" s="16">
        <v>50015.05</v>
      </c>
      <c r="X8" s="95">
        <v>23115.45</v>
      </c>
      <c r="Y8" s="15">
        <v>103953.8</v>
      </c>
      <c r="Z8" s="16">
        <v>13121.05</v>
      </c>
      <c r="AA8" s="17">
        <v>5292.94</v>
      </c>
      <c r="AB8" s="106">
        <v>9711.6</v>
      </c>
      <c r="AC8" s="16">
        <v>1225.8</v>
      </c>
      <c r="AD8" s="95">
        <v>287.22000000000003</v>
      </c>
      <c r="AE8" s="15">
        <v>0</v>
      </c>
      <c r="AF8" s="16">
        <v>0</v>
      </c>
      <c r="AG8" s="17">
        <v>0</v>
      </c>
      <c r="AH8" s="106">
        <v>0</v>
      </c>
      <c r="AI8" s="16">
        <v>0</v>
      </c>
      <c r="AJ8" s="95">
        <v>0</v>
      </c>
      <c r="AK8" s="15">
        <v>18608</v>
      </c>
      <c r="AL8" s="16">
        <v>2348.6999999999998</v>
      </c>
      <c r="AM8" s="17">
        <v>1398.6</v>
      </c>
      <c r="AN8" s="119">
        <v>428488.2</v>
      </c>
      <c r="AO8" s="63">
        <v>54083.78</v>
      </c>
      <c r="AP8" s="95">
        <v>17521.2</v>
      </c>
      <c r="AQ8" s="64">
        <v>542999</v>
      </c>
      <c r="AR8" s="63">
        <v>68537.33</v>
      </c>
      <c r="AS8" s="17">
        <v>20826.57</v>
      </c>
      <c r="AT8" s="64">
        <v>519334</v>
      </c>
      <c r="AU8" s="63">
        <v>65550.34</v>
      </c>
      <c r="AV8" s="17">
        <v>18420.78</v>
      </c>
      <c r="AX8" s="93"/>
    </row>
    <row r="9" spans="1:50" x14ac:dyDescent="0.25">
      <c r="A9" s="7">
        <v>2</v>
      </c>
      <c r="B9" s="28" t="s">
        <v>48</v>
      </c>
      <c r="C9" s="24">
        <v>434</v>
      </c>
      <c r="D9" s="38">
        <v>3.98</v>
      </c>
      <c r="E9" s="38" t="s">
        <v>45</v>
      </c>
      <c r="F9" s="31">
        <v>42992</v>
      </c>
      <c r="G9" s="31">
        <v>43005</v>
      </c>
      <c r="H9" s="39" t="s">
        <v>38</v>
      </c>
      <c r="I9" s="108">
        <f t="shared" si="8"/>
        <v>24017682.699999996</v>
      </c>
      <c r="J9" s="12">
        <f t="shared" si="9"/>
        <v>3448218.7000000007</v>
      </c>
      <c r="K9" s="13">
        <f t="shared" ref="K9" si="12">J9/I9</f>
        <v>0.1435699997818691</v>
      </c>
      <c r="L9" s="14">
        <f t="shared" si="11"/>
        <v>1368811.18</v>
      </c>
      <c r="M9" s="15">
        <v>1358387.05</v>
      </c>
      <c r="N9" s="16">
        <v>195023.63</v>
      </c>
      <c r="O9" s="17">
        <v>8023.52</v>
      </c>
      <c r="P9" s="106">
        <v>1789834.54</v>
      </c>
      <c r="Q9" s="16">
        <v>256966.54</v>
      </c>
      <c r="R9" s="95">
        <v>117058.73</v>
      </c>
      <c r="S9" s="15">
        <v>2445815.12</v>
      </c>
      <c r="T9" s="16">
        <v>351145.68</v>
      </c>
      <c r="U9" s="17">
        <v>183987.98</v>
      </c>
      <c r="V9" s="106">
        <v>2469101.87</v>
      </c>
      <c r="W9" s="16">
        <v>354488.96</v>
      </c>
      <c r="X9" s="95">
        <v>205208.07</v>
      </c>
      <c r="Y9" s="15">
        <v>2477469.48</v>
      </c>
      <c r="Z9" s="16">
        <v>355690.29</v>
      </c>
      <c r="AA9" s="17">
        <v>166408.4</v>
      </c>
      <c r="AB9" s="106">
        <v>1913631.03</v>
      </c>
      <c r="AC9" s="16">
        <v>274740.01</v>
      </c>
      <c r="AD9" s="95">
        <v>97056.25</v>
      </c>
      <c r="AE9" s="15">
        <v>1995622.79</v>
      </c>
      <c r="AF9" s="16">
        <v>286511.56</v>
      </c>
      <c r="AG9" s="17">
        <v>95002.240000000005</v>
      </c>
      <c r="AH9" s="106">
        <v>2108957.11</v>
      </c>
      <c r="AI9" s="16">
        <v>302782.96999999997</v>
      </c>
      <c r="AJ9" s="95">
        <v>77288.28</v>
      </c>
      <c r="AK9" s="15">
        <v>658449.13</v>
      </c>
      <c r="AL9" s="16">
        <v>94533.54</v>
      </c>
      <c r="AM9" s="17">
        <v>56781.03</v>
      </c>
      <c r="AN9" s="119">
        <v>2062190.13</v>
      </c>
      <c r="AO9" s="63">
        <v>296068.64</v>
      </c>
      <c r="AP9" s="95">
        <v>113339.68</v>
      </c>
      <c r="AQ9" s="64">
        <v>2395334.98</v>
      </c>
      <c r="AR9" s="63">
        <v>343898.24</v>
      </c>
      <c r="AS9" s="17">
        <v>124268.46</v>
      </c>
      <c r="AT9" s="64">
        <v>2342889.4700000002</v>
      </c>
      <c r="AU9" s="63">
        <v>336368.64000000001</v>
      </c>
      <c r="AV9" s="17">
        <v>124388.54</v>
      </c>
      <c r="AX9" s="93"/>
    </row>
    <row r="10" spans="1:50" x14ac:dyDescent="0.25">
      <c r="A10" s="7"/>
      <c r="B10" s="28"/>
      <c r="C10" s="28"/>
      <c r="D10" s="38">
        <f>SUM(D8:D9)</f>
        <v>4.9790000000000001</v>
      </c>
      <c r="E10" s="38"/>
      <c r="F10" s="31"/>
      <c r="G10" s="31"/>
      <c r="H10" s="51" t="s">
        <v>31</v>
      </c>
      <c r="I10" s="98">
        <f>SUM(I8:I9)</f>
        <v>27671169.199999996</v>
      </c>
      <c r="J10" s="47">
        <f>SUM(J8:J9)</f>
        <v>3909361.7600000007</v>
      </c>
      <c r="K10" s="56">
        <f t="shared" si="10"/>
        <v>0.14127924019921795</v>
      </c>
      <c r="L10" s="99">
        <f t="shared" ref="L10:AV10" si="13">SUM(L8:L9)</f>
        <v>1517556.75</v>
      </c>
      <c r="M10" s="98">
        <f t="shared" si="13"/>
        <v>1939792.35</v>
      </c>
      <c r="N10" s="47">
        <f t="shared" si="13"/>
        <v>268408.61</v>
      </c>
      <c r="O10" s="99">
        <f t="shared" si="13"/>
        <v>13391.3</v>
      </c>
      <c r="P10" s="47">
        <f t="shared" si="13"/>
        <v>2331410.94</v>
      </c>
      <c r="Q10" s="47">
        <f t="shared" si="13"/>
        <v>325324.31</v>
      </c>
      <c r="R10" s="96">
        <f t="shared" si="13"/>
        <v>145148.76</v>
      </c>
      <c r="S10" s="98">
        <f t="shared" si="13"/>
        <v>2956972.3200000003</v>
      </c>
      <c r="T10" s="47">
        <f t="shared" si="13"/>
        <v>415663.94</v>
      </c>
      <c r="U10" s="99">
        <f t="shared" si="13"/>
        <v>212412.98</v>
      </c>
      <c r="V10" s="47">
        <f t="shared" si="13"/>
        <v>2865354.87</v>
      </c>
      <c r="W10" s="47">
        <f t="shared" si="13"/>
        <v>404504.01</v>
      </c>
      <c r="X10" s="96">
        <f t="shared" si="13"/>
        <v>228323.52000000002</v>
      </c>
      <c r="Y10" s="98">
        <f t="shared" si="13"/>
        <v>2581423.2799999998</v>
      </c>
      <c r="Z10" s="47">
        <f t="shared" si="13"/>
        <v>368811.33999999997</v>
      </c>
      <c r="AA10" s="99">
        <f t="shared" si="13"/>
        <v>171701.34</v>
      </c>
      <c r="AB10" s="47">
        <f t="shared" si="13"/>
        <v>1923342.6300000001</v>
      </c>
      <c r="AC10" s="47">
        <f t="shared" si="13"/>
        <v>275965.81</v>
      </c>
      <c r="AD10" s="96">
        <f t="shared" si="13"/>
        <v>97343.47</v>
      </c>
      <c r="AE10" s="98">
        <f t="shared" si="13"/>
        <v>1995622.79</v>
      </c>
      <c r="AF10" s="47">
        <f t="shared" si="13"/>
        <v>286511.56</v>
      </c>
      <c r="AG10" s="99">
        <f t="shared" si="13"/>
        <v>95002.240000000005</v>
      </c>
      <c r="AH10" s="47">
        <f t="shared" si="13"/>
        <v>2108957.11</v>
      </c>
      <c r="AI10" s="47">
        <f t="shared" si="13"/>
        <v>302782.96999999997</v>
      </c>
      <c r="AJ10" s="96">
        <f t="shared" si="13"/>
        <v>77288.28</v>
      </c>
      <c r="AK10" s="98">
        <f t="shared" si="13"/>
        <v>677057.13</v>
      </c>
      <c r="AL10" s="47">
        <f t="shared" si="13"/>
        <v>96882.239999999991</v>
      </c>
      <c r="AM10" s="99">
        <f t="shared" si="13"/>
        <v>58179.63</v>
      </c>
      <c r="AN10" s="47">
        <f t="shared" si="13"/>
        <v>2490678.33</v>
      </c>
      <c r="AO10" s="47">
        <f t="shared" si="13"/>
        <v>350152.42000000004</v>
      </c>
      <c r="AP10" s="96">
        <f t="shared" si="13"/>
        <v>130860.87999999999</v>
      </c>
      <c r="AQ10" s="98">
        <f t="shared" si="13"/>
        <v>2938333.98</v>
      </c>
      <c r="AR10" s="47">
        <f t="shared" si="13"/>
        <v>412435.57</v>
      </c>
      <c r="AS10" s="99">
        <f t="shared" si="13"/>
        <v>145095.03</v>
      </c>
      <c r="AT10" s="98">
        <f t="shared" si="13"/>
        <v>2862223.47</v>
      </c>
      <c r="AU10" s="47">
        <f t="shared" si="13"/>
        <v>401918.98</v>
      </c>
      <c r="AV10" s="99">
        <f t="shared" si="13"/>
        <v>142809.32</v>
      </c>
      <c r="AX10" s="93"/>
    </row>
    <row r="11" spans="1:50" x14ac:dyDescent="0.25">
      <c r="A11" s="7"/>
      <c r="B11" s="28"/>
      <c r="C11" s="28"/>
      <c r="D11" s="38"/>
      <c r="E11" s="38"/>
      <c r="F11" s="31"/>
      <c r="G11" s="31"/>
      <c r="H11" s="39"/>
      <c r="I11" s="109"/>
      <c r="J11" s="48"/>
      <c r="K11" s="49"/>
      <c r="L11" s="50"/>
      <c r="M11" s="15"/>
      <c r="N11" s="16"/>
      <c r="O11" s="17"/>
      <c r="P11" s="106"/>
      <c r="Q11" s="16"/>
      <c r="R11" s="95"/>
      <c r="S11" s="15"/>
      <c r="T11" s="16"/>
      <c r="U11" s="17"/>
      <c r="V11" s="106"/>
      <c r="W11" s="16"/>
      <c r="X11" s="95"/>
      <c r="Y11" s="15"/>
      <c r="Z11" s="16"/>
      <c r="AA11" s="17"/>
      <c r="AB11" s="106"/>
      <c r="AC11" s="16"/>
      <c r="AD11" s="95"/>
      <c r="AE11" s="15"/>
      <c r="AF11" s="16"/>
      <c r="AG11" s="17"/>
      <c r="AH11" s="106"/>
      <c r="AI11" s="16"/>
      <c r="AJ11" s="95"/>
      <c r="AK11" s="15"/>
      <c r="AL11" s="73"/>
      <c r="AM11" s="17"/>
      <c r="AN11" s="106"/>
      <c r="AO11" s="16"/>
      <c r="AP11" s="95"/>
      <c r="AQ11" s="15"/>
      <c r="AR11" s="16"/>
      <c r="AS11" s="17"/>
      <c r="AT11" s="15"/>
      <c r="AU11" s="16"/>
      <c r="AV11" s="17"/>
      <c r="AW11" s="69"/>
      <c r="AX11" s="93"/>
    </row>
    <row r="12" spans="1:50" x14ac:dyDescent="0.25">
      <c r="A12" s="10">
        <v>1</v>
      </c>
      <c r="B12" s="29" t="s">
        <v>14</v>
      </c>
      <c r="C12" s="60">
        <v>371</v>
      </c>
      <c r="D12" s="10">
        <v>0.11</v>
      </c>
      <c r="E12" s="10" t="s">
        <v>44</v>
      </c>
      <c r="F12" s="82">
        <v>41670</v>
      </c>
      <c r="G12" s="82">
        <v>41670</v>
      </c>
      <c r="H12" s="83" t="s">
        <v>26</v>
      </c>
      <c r="I12" s="108">
        <f t="shared" ref="I12" si="14">M12+P12+S12+V12+Y12+AB12+AE12+AH12+AK12+AN12+AQ12+AT12</f>
        <v>115631.15</v>
      </c>
      <c r="J12" s="12">
        <f t="shared" ref="J12" si="15">N12+Q12+T12+W12+Z12+AC12+AF12+AI12+AL12+AO12+AR12+AU12</f>
        <v>18105.52</v>
      </c>
      <c r="K12" s="13">
        <f t="shared" ref="K12" si="16">J12/I12</f>
        <v>0.15657995272035261</v>
      </c>
      <c r="L12" s="14">
        <f t="shared" ref="L12" si="17">O12+R12+U12+X12+AA12+AD12+AG12+AJ12+AM12+AP12+AS12+AV12</f>
        <v>9297.61</v>
      </c>
      <c r="M12" s="15">
        <v>20285.73</v>
      </c>
      <c r="N12" s="16">
        <v>3176.34</v>
      </c>
      <c r="O12" s="17">
        <v>690.5</v>
      </c>
      <c r="P12" s="106">
        <v>37152.65</v>
      </c>
      <c r="Q12" s="16">
        <v>5817.36</v>
      </c>
      <c r="R12" s="95">
        <v>3129.58</v>
      </c>
      <c r="S12" s="15">
        <v>21311.75</v>
      </c>
      <c r="T12" s="16">
        <v>3336.99</v>
      </c>
      <c r="U12" s="17">
        <v>1948.91</v>
      </c>
      <c r="V12" s="106">
        <v>25126.86</v>
      </c>
      <c r="W12" s="16">
        <v>3934.36</v>
      </c>
      <c r="X12" s="95">
        <v>2506.15</v>
      </c>
      <c r="Y12" s="15">
        <v>2552.04</v>
      </c>
      <c r="Z12" s="16">
        <v>399.6</v>
      </c>
      <c r="AA12" s="17">
        <v>238.45</v>
      </c>
      <c r="AB12" s="106">
        <v>0</v>
      </c>
      <c r="AC12" s="16">
        <v>0</v>
      </c>
      <c r="AD12" s="95">
        <v>0</v>
      </c>
      <c r="AE12" s="15">
        <v>0</v>
      </c>
      <c r="AF12" s="16">
        <v>0</v>
      </c>
      <c r="AG12" s="17">
        <v>0</v>
      </c>
      <c r="AH12" s="15">
        <v>0</v>
      </c>
      <c r="AI12" s="16">
        <v>0</v>
      </c>
      <c r="AJ12" s="17">
        <v>0</v>
      </c>
      <c r="AK12" s="15">
        <v>0</v>
      </c>
      <c r="AL12" s="16">
        <v>0</v>
      </c>
      <c r="AM12" s="17">
        <v>0</v>
      </c>
      <c r="AN12" s="15">
        <v>0</v>
      </c>
      <c r="AO12" s="16">
        <v>0</v>
      </c>
      <c r="AP12" s="17">
        <v>0</v>
      </c>
      <c r="AQ12" s="64">
        <v>570.16999999999996</v>
      </c>
      <c r="AR12" s="63">
        <v>89.28</v>
      </c>
      <c r="AS12" s="17">
        <v>22.82</v>
      </c>
      <c r="AT12" s="64">
        <v>8631.9500000000007</v>
      </c>
      <c r="AU12" s="63">
        <v>1351.59</v>
      </c>
      <c r="AV12" s="17">
        <v>761.2</v>
      </c>
      <c r="AX12" s="93"/>
    </row>
    <row r="13" spans="1:50" x14ac:dyDescent="0.25">
      <c r="A13" s="7"/>
      <c r="B13" s="29" t="s">
        <v>55</v>
      </c>
      <c r="C13" s="60">
        <v>326</v>
      </c>
      <c r="D13" s="10">
        <v>0.11</v>
      </c>
      <c r="E13" s="10" t="s">
        <v>44</v>
      </c>
      <c r="F13" s="82">
        <v>37519</v>
      </c>
      <c r="G13" s="82">
        <v>40026</v>
      </c>
      <c r="H13" s="83" t="s">
        <v>56</v>
      </c>
      <c r="I13" s="108">
        <f t="shared" ref="I13" si="18">M13+P13+S13+V13+Y13+AB13+AE13+AH13+AK13+AN13+AQ13+AT13</f>
        <v>0</v>
      </c>
      <c r="J13" s="12">
        <f t="shared" ref="J13" si="19">N13+Q13+T13+W13+Z13+AC13+AF13+AI13+AL13+AO13+AR13+AU13</f>
        <v>-549.29999999999995</v>
      </c>
      <c r="K13" s="13" t="e">
        <f t="shared" ref="K13" si="20">J13/I13</f>
        <v>#DIV/0!</v>
      </c>
      <c r="L13" s="14">
        <f t="shared" ref="L13" si="21">O13+R13+U13+X13+AA13+AD13+AG13+AJ13+AM13+AP13+AS13+AV13</f>
        <v>-549.29999999999995</v>
      </c>
      <c r="M13" s="15">
        <v>0</v>
      </c>
      <c r="N13" s="117">
        <v>0</v>
      </c>
      <c r="O13" s="25">
        <v>0</v>
      </c>
      <c r="P13" s="15">
        <v>0</v>
      </c>
      <c r="Q13" s="117">
        <v>0</v>
      </c>
      <c r="R13" s="25">
        <v>0</v>
      </c>
      <c r="S13" s="15">
        <v>0</v>
      </c>
      <c r="T13" s="117">
        <v>0</v>
      </c>
      <c r="U13" s="25">
        <v>0</v>
      </c>
      <c r="V13" s="106">
        <v>0</v>
      </c>
      <c r="W13" s="117">
        <v>0</v>
      </c>
      <c r="X13" s="118">
        <v>0</v>
      </c>
      <c r="Y13" s="15">
        <v>0</v>
      </c>
      <c r="Z13" s="117">
        <v>0</v>
      </c>
      <c r="AA13" s="25">
        <v>0</v>
      </c>
      <c r="AB13" s="106">
        <v>0</v>
      </c>
      <c r="AC13" s="117">
        <v>0</v>
      </c>
      <c r="AD13" s="118">
        <v>0</v>
      </c>
      <c r="AE13" s="15">
        <v>0</v>
      </c>
      <c r="AF13" s="117">
        <v>-549.29999999999995</v>
      </c>
      <c r="AG13" s="25">
        <v>-549.29999999999995</v>
      </c>
      <c r="AH13" s="106">
        <v>0</v>
      </c>
      <c r="AI13" s="117">
        <v>0</v>
      </c>
      <c r="AJ13" s="118">
        <v>0</v>
      </c>
      <c r="AK13" s="15">
        <v>0</v>
      </c>
      <c r="AL13" s="117">
        <v>0</v>
      </c>
      <c r="AM13" s="25">
        <v>0</v>
      </c>
      <c r="AN13" s="15">
        <v>0</v>
      </c>
      <c r="AO13" s="117">
        <v>0</v>
      </c>
      <c r="AP13" s="25">
        <v>0</v>
      </c>
      <c r="AQ13" s="15">
        <v>0</v>
      </c>
      <c r="AR13" s="117">
        <v>0</v>
      </c>
      <c r="AS13" s="25">
        <v>0</v>
      </c>
      <c r="AT13" s="15">
        <v>0</v>
      </c>
      <c r="AU13" s="117">
        <v>0</v>
      </c>
      <c r="AV13" s="25">
        <v>0</v>
      </c>
      <c r="AX13" s="93"/>
    </row>
    <row r="14" spans="1:50" x14ac:dyDescent="0.25">
      <c r="A14" s="7"/>
      <c r="B14" s="29" t="s">
        <v>57</v>
      </c>
      <c r="C14" s="60">
        <v>341</v>
      </c>
      <c r="D14" s="10">
        <v>0.05</v>
      </c>
      <c r="E14" s="10" t="s">
        <v>44</v>
      </c>
      <c r="F14" s="82">
        <v>36697</v>
      </c>
      <c r="G14" s="82">
        <v>39508</v>
      </c>
      <c r="H14" s="83" t="s">
        <v>60</v>
      </c>
      <c r="I14" s="108">
        <f t="shared" ref="I14:I16" si="22">M14+P14+S14+V14+Y14+AB14+AE14+AH14+AK14+AN14+AQ14+AT14</f>
        <v>0</v>
      </c>
      <c r="J14" s="12">
        <f t="shared" ref="J14:J16" si="23">N14+Q14+T14+W14+Z14+AC14+AF14+AI14+AL14+AO14+AR14+AU14</f>
        <v>-315.95</v>
      </c>
      <c r="K14" s="13" t="e">
        <f t="shared" ref="K14:K16" si="24">J14/I14</f>
        <v>#DIV/0!</v>
      </c>
      <c r="L14" s="14">
        <f t="shared" ref="L14:L16" si="25">O14+R14+U14+X14+AA14+AD14+AG14+AJ14+AM14+AP14+AS14+AV14</f>
        <v>-315.95</v>
      </c>
      <c r="M14" s="15">
        <v>0</v>
      </c>
      <c r="N14" s="117">
        <v>0</v>
      </c>
      <c r="O14" s="25">
        <v>0</v>
      </c>
      <c r="P14" s="15">
        <v>0</v>
      </c>
      <c r="Q14" s="117">
        <v>0</v>
      </c>
      <c r="R14" s="25">
        <v>0</v>
      </c>
      <c r="S14" s="15">
        <v>0</v>
      </c>
      <c r="T14" s="117">
        <v>0</v>
      </c>
      <c r="U14" s="25">
        <v>0</v>
      </c>
      <c r="V14" s="15">
        <v>0</v>
      </c>
      <c r="W14" s="117">
        <v>0</v>
      </c>
      <c r="X14" s="25">
        <v>0</v>
      </c>
      <c r="Y14" s="15">
        <v>0</v>
      </c>
      <c r="Z14" s="117">
        <v>0</v>
      </c>
      <c r="AA14" s="25">
        <v>0</v>
      </c>
      <c r="AB14" s="15">
        <v>0</v>
      </c>
      <c r="AC14" s="117">
        <v>0</v>
      </c>
      <c r="AD14" s="25">
        <v>0</v>
      </c>
      <c r="AE14" s="15">
        <v>0</v>
      </c>
      <c r="AF14" s="117">
        <v>0</v>
      </c>
      <c r="AG14" s="25">
        <v>0</v>
      </c>
      <c r="AH14" s="15">
        <v>0</v>
      </c>
      <c r="AI14" s="117">
        <v>0</v>
      </c>
      <c r="AJ14" s="25">
        <v>0</v>
      </c>
      <c r="AK14" s="15">
        <v>0</v>
      </c>
      <c r="AL14" s="117">
        <v>0</v>
      </c>
      <c r="AM14" s="25">
        <v>0</v>
      </c>
      <c r="AN14" s="15">
        <v>0</v>
      </c>
      <c r="AO14" s="117">
        <v>0</v>
      </c>
      <c r="AP14" s="25">
        <v>0</v>
      </c>
      <c r="AQ14" s="15">
        <v>0</v>
      </c>
      <c r="AR14" s="117">
        <v>-315.95</v>
      </c>
      <c r="AS14" s="25">
        <v>-315.95</v>
      </c>
      <c r="AT14" s="15">
        <v>0</v>
      </c>
      <c r="AU14" s="117">
        <v>0</v>
      </c>
      <c r="AV14" s="25">
        <v>0</v>
      </c>
      <c r="AX14" s="93"/>
    </row>
    <row r="15" spans="1:50" x14ac:dyDescent="0.25">
      <c r="A15" s="7"/>
      <c r="B15" s="29" t="s">
        <v>58</v>
      </c>
      <c r="C15" s="60">
        <v>242</v>
      </c>
      <c r="D15" s="10">
        <v>0.05</v>
      </c>
      <c r="E15" s="10" t="s">
        <v>44</v>
      </c>
      <c r="F15" s="82">
        <v>35187</v>
      </c>
      <c r="G15" s="82">
        <v>40672</v>
      </c>
      <c r="H15" s="83" t="s">
        <v>61</v>
      </c>
      <c r="I15" s="108">
        <f t="shared" si="22"/>
        <v>0</v>
      </c>
      <c r="J15" s="12">
        <f t="shared" si="23"/>
        <v>-96.98</v>
      </c>
      <c r="K15" s="13" t="e">
        <f t="shared" si="24"/>
        <v>#DIV/0!</v>
      </c>
      <c r="L15" s="14">
        <f t="shared" si="25"/>
        <v>-96.98</v>
      </c>
      <c r="M15" s="15">
        <v>0</v>
      </c>
      <c r="N15" s="117">
        <v>0</v>
      </c>
      <c r="O15" s="25">
        <v>0</v>
      </c>
      <c r="P15" s="15">
        <v>0</v>
      </c>
      <c r="Q15" s="117">
        <v>0</v>
      </c>
      <c r="R15" s="25">
        <v>0</v>
      </c>
      <c r="S15" s="15">
        <v>0</v>
      </c>
      <c r="T15" s="117">
        <v>0</v>
      </c>
      <c r="U15" s="25">
        <v>0</v>
      </c>
      <c r="V15" s="15">
        <v>0</v>
      </c>
      <c r="W15" s="117">
        <v>0</v>
      </c>
      <c r="X15" s="25">
        <v>0</v>
      </c>
      <c r="Y15" s="15">
        <v>0</v>
      </c>
      <c r="Z15" s="117">
        <v>0</v>
      </c>
      <c r="AA15" s="25">
        <v>0</v>
      </c>
      <c r="AB15" s="15">
        <v>0</v>
      </c>
      <c r="AC15" s="117">
        <v>0</v>
      </c>
      <c r="AD15" s="25">
        <v>0</v>
      </c>
      <c r="AE15" s="15">
        <v>0</v>
      </c>
      <c r="AF15" s="117">
        <v>0</v>
      </c>
      <c r="AG15" s="25">
        <v>0</v>
      </c>
      <c r="AH15" s="15">
        <v>0</v>
      </c>
      <c r="AI15" s="117">
        <v>0</v>
      </c>
      <c r="AJ15" s="25">
        <v>0</v>
      </c>
      <c r="AK15" s="15">
        <v>0</v>
      </c>
      <c r="AL15" s="117">
        <v>0</v>
      </c>
      <c r="AM15" s="25">
        <v>0</v>
      </c>
      <c r="AN15" s="15">
        <v>0</v>
      </c>
      <c r="AO15" s="117">
        <v>0</v>
      </c>
      <c r="AP15" s="25">
        <v>0</v>
      </c>
      <c r="AQ15" s="15">
        <v>0</v>
      </c>
      <c r="AR15" s="117">
        <v>-96.98</v>
      </c>
      <c r="AS15" s="25">
        <v>-96.98</v>
      </c>
      <c r="AT15" s="15">
        <v>0</v>
      </c>
      <c r="AU15" s="117">
        <v>0</v>
      </c>
      <c r="AV15" s="25">
        <v>0</v>
      </c>
      <c r="AX15" s="93"/>
    </row>
    <row r="16" spans="1:50" x14ac:dyDescent="0.25">
      <c r="A16" s="7"/>
      <c r="B16" s="29" t="s">
        <v>59</v>
      </c>
      <c r="C16" s="60">
        <v>365</v>
      </c>
      <c r="D16" s="10">
        <v>0.02</v>
      </c>
      <c r="E16" s="10" t="s">
        <v>44</v>
      </c>
      <c r="F16" s="82">
        <v>40982</v>
      </c>
      <c r="G16" s="82">
        <v>40982</v>
      </c>
      <c r="H16" s="83" t="s">
        <v>62</v>
      </c>
      <c r="I16" s="108">
        <f t="shared" si="22"/>
        <v>0</v>
      </c>
      <c r="J16" s="12">
        <f t="shared" si="23"/>
        <v>-51.92</v>
      </c>
      <c r="K16" s="13" t="e">
        <f t="shared" si="24"/>
        <v>#DIV/0!</v>
      </c>
      <c r="L16" s="14">
        <f t="shared" si="25"/>
        <v>-51.92</v>
      </c>
      <c r="M16" s="15">
        <v>0</v>
      </c>
      <c r="N16" s="117">
        <v>0</v>
      </c>
      <c r="O16" s="25">
        <v>0</v>
      </c>
      <c r="P16" s="15">
        <v>0</v>
      </c>
      <c r="Q16" s="117">
        <v>0</v>
      </c>
      <c r="R16" s="25">
        <v>0</v>
      </c>
      <c r="S16" s="15">
        <v>0</v>
      </c>
      <c r="T16" s="117">
        <v>0</v>
      </c>
      <c r="U16" s="25">
        <v>0</v>
      </c>
      <c r="V16" s="15">
        <v>0</v>
      </c>
      <c r="W16" s="117">
        <v>0</v>
      </c>
      <c r="X16" s="25">
        <v>0</v>
      </c>
      <c r="Y16" s="15">
        <v>0</v>
      </c>
      <c r="Z16" s="117">
        <v>0</v>
      </c>
      <c r="AA16" s="25">
        <v>0</v>
      </c>
      <c r="AB16" s="15">
        <v>0</v>
      </c>
      <c r="AC16" s="117">
        <v>0</v>
      </c>
      <c r="AD16" s="25">
        <v>0</v>
      </c>
      <c r="AE16" s="15">
        <v>0</v>
      </c>
      <c r="AF16" s="117">
        <v>0</v>
      </c>
      <c r="AG16" s="25">
        <v>0</v>
      </c>
      <c r="AH16" s="15">
        <v>0</v>
      </c>
      <c r="AI16" s="117">
        <v>0</v>
      </c>
      <c r="AJ16" s="25">
        <v>0</v>
      </c>
      <c r="AK16" s="15">
        <v>0</v>
      </c>
      <c r="AL16" s="117">
        <v>0</v>
      </c>
      <c r="AM16" s="25">
        <v>0</v>
      </c>
      <c r="AN16" s="15">
        <v>0</v>
      </c>
      <c r="AO16" s="117">
        <v>0</v>
      </c>
      <c r="AP16" s="25">
        <v>0</v>
      </c>
      <c r="AQ16" s="15">
        <v>0</v>
      </c>
      <c r="AR16" s="117">
        <v>-51.92</v>
      </c>
      <c r="AS16" s="25">
        <v>-51.92</v>
      </c>
      <c r="AT16" s="15">
        <v>0</v>
      </c>
      <c r="AU16" s="117">
        <v>0</v>
      </c>
      <c r="AV16" s="25">
        <v>0</v>
      </c>
      <c r="AX16" s="93"/>
    </row>
    <row r="17" spans="1:50" x14ac:dyDescent="0.25">
      <c r="A17" s="7"/>
      <c r="B17" s="29"/>
      <c r="C17" s="29"/>
      <c r="D17" s="38">
        <f>D12</f>
        <v>0.11</v>
      </c>
      <c r="E17" s="38"/>
      <c r="F17" s="31"/>
      <c r="G17" s="31"/>
      <c r="H17" s="51" t="s">
        <v>32</v>
      </c>
      <c r="I17" s="98">
        <f>SUM(I12:I13)</f>
        <v>115631.15</v>
      </c>
      <c r="J17" s="47">
        <f>SUM(J12:J16)</f>
        <v>17091.370000000003</v>
      </c>
      <c r="K17" s="56">
        <f t="shared" ref="K17" si="26">J17/I17</f>
        <v>0.14780939219232883</v>
      </c>
      <c r="L17" s="99">
        <f>SUM(L12:L16)</f>
        <v>8283.4600000000009</v>
      </c>
      <c r="M17" s="98">
        <f t="shared" ref="M17:AV17" si="27">SUM(M12:M13)</f>
        <v>20285.73</v>
      </c>
      <c r="N17" s="47">
        <f t="shared" si="27"/>
        <v>3176.34</v>
      </c>
      <c r="O17" s="99">
        <f t="shared" si="27"/>
        <v>690.5</v>
      </c>
      <c r="P17" s="98">
        <f t="shared" si="27"/>
        <v>37152.65</v>
      </c>
      <c r="Q17" s="47">
        <f t="shared" si="27"/>
        <v>5817.36</v>
      </c>
      <c r="R17" s="99">
        <f t="shared" si="27"/>
        <v>3129.58</v>
      </c>
      <c r="S17" s="98">
        <f t="shared" si="27"/>
        <v>21311.75</v>
      </c>
      <c r="T17" s="47">
        <f t="shared" si="27"/>
        <v>3336.99</v>
      </c>
      <c r="U17" s="99">
        <f t="shared" si="27"/>
        <v>1948.91</v>
      </c>
      <c r="V17" s="98">
        <f t="shared" si="27"/>
        <v>25126.86</v>
      </c>
      <c r="W17" s="47">
        <f t="shared" si="27"/>
        <v>3934.36</v>
      </c>
      <c r="X17" s="99">
        <f t="shared" si="27"/>
        <v>2506.15</v>
      </c>
      <c r="Y17" s="98">
        <f t="shared" si="27"/>
        <v>2552.04</v>
      </c>
      <c r="Z17" s="47">
        <f t="shared" si="27"/>
        <v>399.6</v>
      </c>
      <c r="AA17" s="99">
        <f t="shared" si="27"/>
        <v>238.45</v>
      </c>
      <c r="AB17" s="98">
        <f t="shared" si="27"/>
        <v>0</v>
      </c>
      <c r="AC17" s="47">
        <f t="shared" si="27"/>
        <v>0</v>
      </c>
      <c r="AD17" s="99">
        <f t="shared" si="27"/>
        <v>0</v>
      </c>
      <c r="AE17" s="98">
        <f t="shared" si="27"/>
        <v>0</v>
      </c>
      <c r="AF17" s="47">
        <f t="shared" si="27"/>
        <v>-549.29999999999995</v>
      </c>
      <c r="AG17" s="99">
        <f t="shared" si="27"/>
        <v>-549.29999999999995</v>
      </c>
      <c r="AH17" s="98">
        <f t="shared" si="27"/>
        <v>0</v>
      </c>
      <c r="AI17" s="47">
        <f t="shared" si="27"/>
        <v>0</v>
      </c>
      <c r="AJ17" s="96">
        <f t="shared" si="27"/>
        <v>0</v>
      </c>
      <c r="AK17" s="98">
        <f t="shared" si="27"/>
        <v>0</v>
      </c>
      <c r="AL17" s="47">
        <f t="shared" si="27"/>
        <v>0</v>
      </c>
      <c r="AM17" s="99">
        <f t="shared" si="27"/>
        <v>0</v>
      </c>
      <c r="AN17" s="47">
        <f t="shared" si="27"/>
        <v>0</v>
      </c>
      <c r="AO17" s="47">
        <f t="shared" si="27"/>
        <v>0</v>
      </c>
      <c r="AP17" s="96">
        <f t="shared" si="27"/>
        <v>0</v>
      </c>
      <c r="AQ17" s="98">
        <f>SUM(AQ12:AQ16)</f>
        <v>570.16999999999996</v>
      </c>
      <c r="AR17" s="47">
        <f>SUM(AR12:AR16)</f>
        <v>-375.57</v>
      </c>
      <c r="AS17" s="99">
        <f>SUM(AS12:AS16)</f>
        <v>-442.03000000000003</v>
      </c>
      <c r="AT17" s="98">
        <f t="shared" si="27"/>
        <v>8631.9500000000007</v>
      </c>
      <c r="AU17" s="47">
        <f>SUM(AU12:AU16)</f>
        <v>1351.59</v>
      </c>
      <c r="AV17" s="99">
        <f t="shared" si="27"/>
        <v>761.2</v>
      </c>
      <c r="AX17" s="93"/>
    </row>
    <row r="18" spans="1:50" x14ac:dyDescent="0.25">
      <c r="A18" s="7"/>
      <c r="B18" s="29"/>
      <c r="C18" s="29"/>
      <c r="D18" s="38"/>
      <c r="E18" s="38"/>
      <c r="F18" s="31"/>
      <c r="G18" s="31"/>
      <c r="H18" s="39"/>
      <c r="I18" s="109"/>
      <c r="J18" s="48"/>
      <c r="K18" s="49"/>
      <c r="L18" s="50"/>
      <c r="M18" s="15"/>
      <c r="N18" s="16"/>
      <c r="O18" s="17"/>
      <c r="P18" s="106"/>
      <c r="Q18" s="16"/>
      <c r="R18" s="95"/>
      <c r="S18" s="15"/>
      <c r="T18" s="16"/>
      <c r="U18" s="17"/>
      <c r="V18" s="106"/>
      <c r="W18" s="16"/>
      <c r="X18" s="95"/>
      <c r="Y18" s="15"/>
      <c r="Z18" s="16"/>
      <c r="AA18" s="17"/>
      <c r="AB18" s="106"/>
      <c r="AC18" s="16"/>
      <c r="AD18" s="95"/>
      <c r="AE18" s="15"/>
      <c r="AF18" s="16"/>
      <c r="AG18" s="17"/>
      <c r="AH18" s="106"/>
      <c r="AI18" s="16"/>
      <c r="AJ18" s="95"/>
      <c r="AK18" s="15"/>
      <c r="AL18" s="16"/>
      <c r="AM18" s="17"/>
      <c r="AN18" s="106"/>
      <c r="AO18" s="16"/>
      <c r="AP18" s="95"/>
      <c r="AQ18" s="15"/>
      <c r="AR18" s="16"/>
      <c r="AS18" s="17"/>
      <c r="AT18" s="15"/>
      <c r="AU18" s="16"/>
      <c r="AV18" s="17"/>
      <c r="AW18" s="69"/>
      <c r="AX18" s="93"/>
    </row>
    <row r="19" spans="1:50" x14ac:dyDescent="0.25">
      <c r="A19" s="7">
        <v>1</v>
      </c>
      <c r="B19" s="29" t="s">
        <v>36</v>
      </c>
      <c r="C19" s="60">
        <v>419</v>
      </c>
      <c r="D19" s="38">
        <v>6.9</v>
      </c>
      <c r="E19" s="38" t="s">
        <v>44</v>
      </c>
      <c r="F19" s="31">
        <v>42689</v>
      </c>
      <c r="G19" s="31">
        <v>42689</v>
      </c>
      <c r="H19" s="39" t="s">
        <v>37</v>
      </c>
      <c r="I19" s="108">
        <f t="shared" ref="I19" si="28">M19+P19+S19+V19+Y19+AB19+AE19+AH19+AK19+AN19+AQ19+AT19</f>
        <v>14891512.030000001</v>
      </c>
      <c r="J19" s="12">
        <f t="shared" ref="J19" si="29">N19+Q19+T19+W19+Z19+AC19+AF19+AI19+AL19+AO19+AR19+AU19</f>
        <v>1656303.33</v>
      </c>
      <c r="K19" s="13">
        <f t="shared" ref="K19" si="30">J19/I19</f>
        <v>0.11122465782274225</v>
      </c>
      <c r="L19" s="14">
        <f t="shared" ref="L19" si="31">O19+R19+U19+X19+AA19+AD19+AG19+AJ19+AM19+AP19+AS19+AV19</f>
        <v>656947.43999999994</v>
      </c>
      <c r="M19" s="15">
        <v>1821947.51</v>
      </c>
      <c r="N19" s="16">
        <v>200476</v>
      </c>
      <c r="O19" s="17">
        <v>15719.26</v>
      </c>
      <c r="P19" s="106">
        <v>1358692.01</v>
      </c>
      <c r="Q19" s="16">
        <v>151630.59</v>
      </c>
      <c r="R19" s="95">
        <v>68408.800000000003</v>
      </c>
      <c r="S19" s="15">
        <v>1112391.01</v>
      </c>
      <c r="T19" s="16">
        <v>122550.29</v>
      </c>
      <c r="U19" s="17">
        <v>60089.64</v>
      </c>
      <c r="V19" s="106">
        <v>1223038</v>
      </c>
      <c r="W19" s="16">
        <v>135856.85999999999</v>
      </c>
      <c r="X19" s="95">
        <v>77098.179999999993</v>
      </c>
      <c r="Y19" s="15">
        <v>665999.52</v>
      </c>
      <c r="Z19" s="16">
        <v>71700.14</v>
      </c>
      <c r="AA19" s="17">
        <v>26351.99</v>
      </c>
      <c r="AB19" s="106">
        <v>669282.5</v>
      </c>
      <c r="AC19" s="16">
        <v>73252</v>
      </c>
      <c r="AD19" s="95">
        <v>19703.54</v>
      </c>
      <c r="AE19" s="15">
        <v>909567.49</v>
      </c>
      <c r="AF19" s="16">
        <v>100600.24</v>
      </c>
      <c r="AG19" s="17">
        <v>35514.06</v>
      </c>
      <c r="AH19" s="106">
        <v>777070</v>
      </c>
      <c r="AI19" s="16">
        <v>85819.15</v>
      </c>
      <c r="AJ19" s="95">
        <v>25230.26</v>
      </c>
      <c r="AK19" s="15">
        <v>909911.5</v>
      </c>
      <c r="AL19" s="16">
        <v>100469.82</v>
      </c>
      <c r="AM19" s="17">
        <v>48649.91</v>
      </c>
      <c r="AN19" s="119">
        <v>1324131.51</v>
      </c>
      <c r="AO19" s="63">
        <v>148173.53</v>
      </c>
      <c r="AP19" s="95">
        <v>63633.67</v>
      </c>
      <c r="AQ19" s="64">
        <v>2035148.99</v>
      </c>
      <c r="AR19" s="63">
        <v>230226.2</v>
      </c>
      <c r="AS19" s="17">
        <v>120220.07</v>
      </c>
      <c r="AT19" s="64">
        <v>2084331.99</v>
      </c>
      <c r="AU19" s="63">
        <v>235548.51</v>
      </c>
      <c r="AV19" s="17">
        <v>96328.06</v>
      </c>
      <c r="AX19" s="93"/>
    </row>
    <row r="20" spans="1:50" x14ac:dyDescent="0.25">
      <c r="D20" s="52">
        <f>SUM(D19:D19)</f>
        <v>6.9</v>
      </c>
      <c r="E20" s="52"/>
      <c r="F20" s="53"/>
      <c r="G20" s="53"/>
      <c r="H20" s="57" t="s">
        <v>33</v>
      </c>
      <c r="I20" s="100">
        <f>SUM(I19:I19)</f>
        <v>14891512.030000001</v>
      </c>
      <c r="J20" s="120">
        <f>SUM(J19:J19)</f>
        <v>1656303.33</v>
      </c>
      <c r="K20" s="76">
        <f t="shared" ref="K20:K21" si="32">J20/I20</f>
        <v>0.11122465782274225</v>
      </c>
      <c r="L20" s="122">
        <f t="shared" ref="L20:AV20" si="33">SUM(L19:L19)</f>
        <v>656947.43999999994</v>
      </c>
      <c r="M20" s="100">
        <f t="shared" si="33"/>
        <v>1821947.51</v>
      </c>
      <c r="N20" s="54">
        <f t="shared" si="33"/>
        <v>200476</v>
      </c>
      <c r="O20" s="101">
        <f t="shared" si="33"/>
        <v>15719.26</v>
      </c>
      <c r="P20" s="54">
        <f t="shared" si="33"/>
        <v>1358692.01</v>
      </c>
      <c r="Q20" s="54">
        <f t="shared" si="33"/>
        <v>151630.59</v>
      </c>
      <c r="R20" s="97">
        <f t="shared" si="33"/>
        <v>68408.800000000003</v>
      </c>
      <c r="S20" s="100">
        <f t="shared" si="33"/>
        <v>1112391.01</v>
      </c>
      <c r="T20" s="54">
        <f t="shared" si="33"/>
        <v>122550.29</v>
      </c>
      <c r="U20" s="101">
        <f t="shared" si="33"/>
        <v>60089.64</v>
      </c>
      <c r="V20" s="54">
        <f t="shared" si="33"/>
        <v>1223038</v>
      </c>
      <c r="W20" s="54">
        <f t="shared" si="33"/>
        <v>135856.85999999999</v>
      </c>
      <c r="X20" s="97">
        <f t="shared" si="33"/>
        <v>77098.179999999993</v>
      </c>
      <c r="Y20" s="100">
        <f t="shared" si="33"/>
        <v>665999.52</v>
      </c>
      <c r="Z20" s="54">
        <f t="shared" si="33"/>
        <v>71700.14</v>
      </c>
      <c r="AA20" s="101">
        <f t="shared" si="33"/>
        <v>26351.99</v>
      </c>
      <c r="AB20" s="54">
        <f t="shared" si="33"/>
        <v>669282.5</v>
      </c>
      <c r="AC20" s="54">
        <f t="shared" si="33"/>
        <v>73252</v>
      </c>
      <c r="AD20" s="97">
        <f t="shared" si="33"/>
        <v>19703.54</v>
      </c>
      <c r="AE20" s="100">
        <f t="shared" si="33"/>
        <v>909567.49</v>
      </c>
      <c r="AF20" s="54">
        <f t="shared" si="33"/>
        <v>100600.24</v>
      </c>
      <c r="AG20" s="101">
        <f t="shared" si="33"/>
        <v>35514.06</v>
      </c>
      <c r="AH20" s="54">
        <f t="shared" si="33"/>
        <v>777070</v>
      </c>
      <c r="AI20" s="54">
        <f t="shared" si="33"/>
        <v>85819.15</v>
      </c>
      <c r="AJ20" s="97">
        <f t="shared" si="33"/>
        <v>25230.26</v>
      </c>
      <c r="AK20" s="100">
        <f t="shared" si="33"/>
        <v>909911.5</v>
      </c>
      <c r="AL20" s="54">
        <f t="shared" si="33"/>
        <v>100469.82</v>
      </c>
      <c r="AM20" s="101">
        <f t="shared" si="33"/>
        <v>48649.91</v>
      </c>
      <c r="AN20" s="54">
        <f t="shared" si="33"/>
        <v>1324131.51</v>
      </c>
      <c r="AO20" s="54">
        <f t="shared" si="33"/>
        <v>148173.53</v>
      </c>
      <c r="AP20" s="97">
        <f t="shared" si="33"/>
        <v>63633.67</v>
      </c>
      <c r="AQ20" s="100">
        <f t="shared" si="33"/>
        <v>2035148.99</v>
      </c>
      <c r="AR20" s="54">
        <f t="shared" si="33"/>
        <v>230226.2</v>
      </c>
      <c r="AS20" s="101">
        <f t="shared" si="33"/>
        <v>120220.07</v>
      </c>
      <c r="AT20" s="100">
        <f t="shared" si="33"/>
        <v>2084331.99</v>
      </c>
      <c r="AU20" s="54">
        <f t="shared" si="33"/>
        <v>235548.51</v>
      </c>
      <c r="AV20" s="101">
        <f t="shared" si="33"/>
        <v>96328.06</v>
      </c>
    </row>
    <row r="21" spans="1:50" ht="16.5" thickBot="1" x14ac:dyDescent="0.3">
      <c r="H21" s="58" t="s">
        <v>34</v>
      </c>
      <c r="I21" s="102">
        <f>I20+I17+I10+I6</f>
        <v>61922658.890000001</v>
      </c>
      <c r="J21" s="121">
        <f>J20+J17+J10+J6</f>
        <v>8602115.9700000007</v>
      </c>
      <c r="K21" s="110">
        <f t="shared" si="32"/>
        <v>0.13891709632948548</v>
      </c>
      <c r="L21" s="123">
        <f t="shared" ref="L21:AV21" si="34">L20+L17+L10+L6</f>
        <v>3524103.29</v>
      </c>
      <c r="M21" s="102">
        <f t="shared" si="34"/>
        <v>5338237.45</v>
      </c>
      <c r="N21" s="103">
        <f t="shared" si="34"/>
        <v>716148.67999999993</v>
      </c>
      <c r="O21" s="104">
        <f t="shared" si="34"/>
        <v>94644.209999999992</v>
      </c>
      <c r="P21" s="111">
        <f t="shared" si="34"/>
        <v>5252958.66</v>
      </c>
      <c r="Q21" s="103">
        <f t="shared" si="34"/>
        <v>722158.71</v>
      </c>
      <c r="R21" s="112">
        <f t="shared" si="34"/>
        <v>342563.98</v>
      </c>
      <c r="S21" s="102">
        <f t="shared" si="34"/>
        <v>5783679.1799999997</v>
      </c>
      <c r="T21" s="103">
        <f t="shared" si="34"/>
        <v>807167.22</v>
      </c>
      <c r="U21" s="104">
        <f t="shared" si="34"/>
        <v>424711.58</v>
      </c>
      <c r="V21" s="111">
        <f t="shared" si="34"/>
        <v>5663942.2300000004</v>
      </c>
      <c r="W21" s="103">
        <f t="shared" si="34"/>
        <v>787623.3</v>
      </c>
      <c r="X21" s="112">
        <f t="shared" si="34"/>
        <v>457877.64</v>
      </c>
      <c r="Y21" s="102">
        <f t="shared" si="34"/>
        <v>4907302.79</v>
      </c>
      <c r="Z21" s="103">
        <f t="shared" si="34"/>
        <v>700878.1</v>
      </c>
      <c r="AA21" s="104">
        <f t="shared" si="34"/>
        <v>332672.59999999998</v>
      </c>
      <c r="AB21" s="111">
        <f t="shared" si="34"/>
        <v>4224839.2300000004</v>
      </c>
      <c r="AC21" s="103">
        <f t="shared" si="34"/>
        <v>605253.62</v>
      </c>
      <c r="AD21" s="112">
        <f t="shared" si="34"/>
        <v>222209.27000000002</v>
      </c>
      <c r="AE21" s="102">
        <f t="shared" si="34"/>
        <v>4574019.7300000004</v>
      </c>
      <c r="AF21" s="103">
        <f t="shared" si="34"/>
        <v>648364.37</v>
      </c>
      <c r="AG21" s="104">
        <f t="shared" si="34"/>
        <v>227447.28</v>
      </c>
      <c r="AH21" s="111">
        <f t="shared" si="34"/>
        <v>4524907.1099999994</v>
      </c>
      <c r="AI21" s="103">
        <f t="shared" si="34"/>
        <v>645766.59</v>
      </c>
      <c r="AJ21" s="112">
        <f t="shared" si="34"/>
        <v>185440.83000000002</v>
      </c>
      <c r="AK21" s="102">
        <f t="shared" si="34"/>
        <v>3020494.13</v>
      </c>
      <c r="AL21" s="103">
        <f t="shared" si="34"/>
        <v>422459.2</v>
      </c>
      <c r="AM21" s="104">
        <f t="shared" si="34"/>
        <v>213400.77000000002</v>
      </c>
      <c r="AN21" s="111">
        <f t="shared" si="34"/>
        <v>5300990.33</v>
      </c>
      <c r="AO21" s="103">
        <f t="shared" si="34"/>
        <v>731425.05</v>
      </c>
      <c r="AP21" s="112">
        <f t="shared" si="34"/>
        <v>290172.63</v>
      </c>
      <c r="AQ21" s="102">
        <f t="shared" si="34"/>
        <v>6666048.1399999997</v>
      </c>
      <c r="AR21" s="103">
        <f t="shared" si="34"/>
        <v>907702.86999999988</v>
      </c>
      <c r="AS21" s="104">
        <f t="shared" si="34"/>
        <v>380038.36</v>
      </c>
      <c r="AT21" s="102">
        <f t="shared" si="34"/>
        <v>6665239.9100000001</v>
      </c>
      <c r="AU21" s="103">
        <f t="shared" si="34"/>
        <v>907168.26</v>
      </c>
      <c r="AV21" s="104">
        <f t="shared" si="34"/>
        <v>352924.14</v>
      </c>
    </row>
    <row r="22" spans="1:50" s="40" customFormat="1" x14ac:dyDescent="0.25">
      <c r="D22" s="77"/>
      <c r="AN22"/>
      <c r="AO22"/>
      <c r="AP22"/>
      <c r="AQ22"/>
      <c r="AR22"/>
      <c r="AS22"/>
      <c r="AT22"/>
      <c r="AU22"/>
      <c r="AV22"/>
    </row>
    <row r="23" spans="1:50" s="40" customFormat="1" x14ac:dyDescent="0.25">
      <c r="D23" s="77"/>
      <c r="I23" s="65"/>
      <c r="AN23"/>
      <c r="AO23"/>
      <c r="AP23"/>
      <c r="AQ23"/>
      <c r="AR23"/>
      <c r="AS23"/>
      <c r="AT23"/>
      <c r="AU23"/>
      <c r="AV23"/>
    </row>
    <row r="24" spans="1:50" x14ac:dyDescent="0.25">
      <c r="D24" s="67"/>
      <c r="I24" s="19"/>
      <c r="J24" s="19"/>
      <c r="K24" s="78"/>
      <c r="L24" s="75"/>
      <c r="AL24" s="71"/>
    </row>
    <row r="25" spans="1:50" x14ac:dyDescent="0.25">
      <c r="A25"/>
      <c r="B25"/>
      <c r="D25"/>
      <c r="E25"/>
      <c r="F25"/>
      <c r="G25"/>
      <c r="H25"/>
      <c r="I25" s="68"/>
      <c r="J25" s="68"/>
      <c r="K25" s="79"/>
      <c r="L25" s="75"/>
      <c r="M25" s="71"/>
      <c r="N25" s="71"/>
      <c r="O25" s="71"/>
      <c r="P25" s="71"/>
      <c r="Q25" s="71"/>
      <c r="R25" s="71"/>
      <c r="S25" s="71"/>
      <c r="T25" s="71"/>
      <c r="U25" s="71"/>
      <c r="AN25" s="69"/>
      <c r="AO25" s="69"/>
      <c r="AP25" s="69"/>
      <c r="AQ25" s="69"/>
      <c r="AR25" s="69"/>
      <c r="AS25" s="69"/>
      <c r="AT25" s="69"/>
      <c r="AU25" s="69"/>
      <c r="AV25" s="69"/>
    </row>
    <row r="26" spans="1:50" x14ac:dyDescent="0.25">
      <c r="C26" s="40"/>
      <c r="D26" s="40"/>
      <c r="K26" s="80"/>
      <c r="L26" s="75"/>
    </row>
    <row r="27" spans="1:50" x14ac:dyDescent="0.25">
      <c r="D27" s="67"/>
      <c r="K27" s="80"/>
      <c r="L27" s="75"/>
    </row>
    <row r="28" spans="1:50" x14ac:dyDescent="0.25">
      <c r="D28" s="66"/>
      <c r="K28" s="80"/>
      <c r="L28" s="75"/>
    </row>
    <row r="31" spans="1:50" x14ac:dyDescent="0.25">
      <c r="AN31" t="s">
        <v>51</v>
      </c>
    </row>
  </sheetData>
  <autoFilter ref="A3:AX3" xr:uid="{00000000-0001-0000-0100-000000000000}"/>
  <mergeCells count="22">
    <mergeCell ref="AW2:AX2"/>
    <mergeCell ref="AN2:AP2"/>
    <mergeCell ref="AQ2:AS2"/>
    <mergeCell ref="AT2:AV2"/>
    <mergeCell ref="A2:A3"/>
    <mergeCell ref="B2:B3"/>
    <mergeCell ref="I2:L2"/>
    <mergeCell ref="M2:O2"/>
    <mergeCell ref="P2:R2"/>
    <mergeCell ref="C2:C3"/>
    <mergeCell ref="D2:D3"/>
    <mergeCell ref="E2:E3"/>
    <mergeCell ref="F2:F3"/>
    <mergeCell ref="G2:G3"/>
    <mergeCell ref="H2:H3"/>
    <mergeCell ref="AK2:AM2"/>
    <mergeCell ref="AH2:AJ2"/>
    <mergeCell ref="S2:U2"/>
    <mergeCell ref="V2:X2"/>
    <mergeCell ref="Y2:AA2"/>
    <mergeCell ref="AB2:AD2"/>
    <mergeCell ref="AE2:A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C92A-6FE6-4E03-B34E-EDF97D589D94}">
  <dimension ref="A1:AV12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4" sqref="L4"/>
    </sheetView>
  </sheetViews>
  <sheetFormatPr defaultRowHeight="15" x14ac:dyDescent="0.25"/>
  <cols>
    <col min="1" max="1" width="10.42578125" style="1" customWidth="1"/>
    <col min="2" max="2" width="40.42578125" style="2" customWidth="1"/>
    <col min="3" max="3" width="10" style="2" customWidth="1"/>
    <col min="4" max="4" width="12" style="1" customWidth="1"/>
    <col min="5" max="5" width="10" style="1" customWidth="1"/>
    <col min="6" max="6" width="15.7109375" style="1" customWidth="1"/>
    <col min="7" max="7" width="15.5703125" style="1" customWidth="1"/>
    <col min="8" max="8" width="56.42578125" style="2" customWidth="1"/>
    <col min="9" max="9" width="15.140625" style="1" customWidth="1"/>
    <col min="10" max="10" width="19.140625" style="1" bestFit="1" customWidth="1"/>
    <col min="11" max="11" width="11.28515625" style="1" bestFit="1" customWidth="1"/>
    <col min="12" max="12" width="20.42578125" style="1" bestFit="1" customWidth="1"/>
    <col min="13" max="48" width="15" customWidth="1"/>
  </cols>
  <sheetData>
    <row r="1" spans="1:48" ht="15.75" thickBot="1" x14ac:dyDescent="0.3">
      <c r="K1" s="84"/>
    </row>
    <row r="2" spans="1:48" s="3" customFormat="1" ht="15.75" customHeight="1" thickBot="1" x14ac:dyDescent="0.3">
      <c r="A2" s="134"/>
      <c r="B2" s="143" t="s">
        <v>28</v>
      </c>
      <c r="C2" s="141" t="s">
        <v>35</v>
      </c>
      <c r="D2" s="141" t="s">
        <v>15</v>
      </c>
      <c r="E2" s="141" t="s">
        <v>17</v>
      </c>
      <c r="F2" s="141" t="s">
        <v>18</v>
      </c>
      <c r="G2" s="141" t="s">
        <v>19</v>
      </c>
      <c r="H2" s="141" t="s">
        <v>20</v>
      </c>
      <c r="I2" s="139" t="s">
        <v>52</v>
      </c>
      <c r="J2" s="139"/>
      <c r="K2" s="139"/>
      <c r="L2" s="139"/>
      <c r="M2" s="125" t="s">
        <v>0</v>
      </c>
      <c r="N2" s="126"/>
      <c r="O2" s="127"/>
      <c r="P2" s="125" t="s">
        <v>1</v>
      </c>
      <c r="Q2" s="126"/>
      <c r="R2" s="127"/>
      <c r="S2" s="125" t="s">
        <v>2</v>
      </c>
      <c r="T2" s="126"/>
      <c r="U2" s="127"/>
      <c r="V2" s="125" t="s">
        <v>3</v>
      </c>
      <c r="W2" s="126"/>
      <c r="X2" s="127"/>
      <c r="Y2" s="125" t="s">
        <v>4</v>
      </c>
      <c r="Z2" s="126"/>
      <c r="AA2" s="127"/>
      <c r="AB2" s="125" t="s">
        <v>5</v>
      </c>
      <c r="AC2" s="126"/>
      <c r="AD2" s="127"/>
      <c r="AE2" s="130" t="s">
        <v>6</v>
      </c>
      <c r="AF2" s="124"/>
      <c r="AG2" s="131"/>
      <c r="AH2" s="130" t="s">
        <v>7</v>
      </c>
      <c r="AI2" s="124"/>
      <c r="AJ2" s="131"/>
      <c r="AK2" s="130" t="s">
        <v>8</v>
      </c>
      <c r="AL2" s="124"/>
      <c r="AM2" s="131"/>
      <c r="AN2" s="130" t="s">
        <v>9</v>
      </c>
      <c r="AO2" s="124"/>
      <c r="AP2" s="131"/>
      <c r="AQ2" s="130" t="s">
        <v>10</v>
      </c>
      <c r="AR2" s="124"/>
      <c r="AS2" s="131"/>
      <c r="AT2" s="130" t="s">
        <v>11</v>
      </c>
      <c r="AU2" s="124"/>
      <c r="AV2" s="131"/>
    </row>
    <row r="3" spans="1:48" s="1" customFormat="1" ht="45.75" thickBot="1" x14ac:dyDescent="0.3">
      <c r="A3" s="135"/>
      <c r="B3" s="144"/>
      <c r="C3" s="142"/>
      <c r="D3" s="142"/>
      <c r="E3" s="142"/>
      <c r="F3" s="142"/>
      <c r="G3" s="142"/>
      <c r="H3" s="142"/>
      <c r="I3" s="45" t="s">
        <v>23</v>
      </c>
      <c r="J3" s="43" t="s">
        <v>39</v>
      </c>
      <c r="K3" s="4" t="s">
        <v>13</v>
      </c>
      <c r="L3" s="5" t="s">
        <v>40</v>
      </c>
      <c r="M3" s="42" t="s">
        <v>23</v>
      </c>
      <c r="N3" s="44" t="s">
        <v>39</v>
      </c>
      <c r="O3" s="41" t="s">
        <v>40</v>
      </c>
      <c r="P3" s="42" t="s">
        <v>23</v>
      </c>
      <c r="Q3" s="44" t="s">
        <v>39</v>
      </c>
      <c r="R3" s="41" t="s">
        <v>40</v>
      </c>
      <c r="S3" s="42" t="s">
        <v>23</v>
      </c>
      <c r="T3" s="44" t="s">
        <v>39</v>
      </c>
      <c r="U3" s="41" t="s">
        <v>40</v>
      </c>
      <c r="V3" s="42" t="s">
        <v>23</v>
      </c>
      <c r="W3" s="44" t="s">
        <v>39</v>
      </c>
      <c r="X3" s="41" t="s">
        <v>40</v>
      </c>
      <c r="Y3" s="42" t="s">
        <v>23</v>
      </c>
      <c r="Z3" s="44" t="s">
        <v>39</v>
      </c>
      <c r="AA3" s="41" t="s">
        <v>40</v>
      </c>
      <c r="AB3" s="42" t="s">
        <v>23</v>
      </c>
      <c r="AC3" s="44" t="s">
        <v>39</v>
      </c>
      <c r="AD3" s="41" t="s">
        <v>40</v>
      </c>
      <c r="AE3" s="42" t="s">
        <v>23</v>
      </c>
      <c r="AF3" s="44" t="s">
        <v>39</v>
      </c>
      <c r="AG3" s="41" t="s">
        <v>40</v>
      </c>
      <c r="AH3" s="42" t="s">
        <v>23</v>
      </c>
      <c r="AI3" s="44" t="s">
        <v>39</v>
      </c>
      <c r="AJ3" s="41" t="s">
        <v>40</v>
      </c>
      <c r="AK3" s="42" t="s">
        <v>23</v>
      </c>
      <c r="AL3" s="44" t="s">
        <v>39</v>
      </c>
      <c r="AM3" s="41" t="s">
        <v>40</v>
      </c>
      <c r="AN3" s="42" t="s">
        <v>23</v>
      </c>
      <c r="AO3" s="44" t="s">
        <v>39</v>
      </c>
      <c r="AP3" s="41" t="s">
        <v>40</v>
      </c>
      <c r="AQ3" s="42" t="s">
        <v>23</v>
      </c>
      <c r="AR3" s="44" t="s">
        <v>39</v>
      </c>
      <c r="AS3" s="41" t="s">
        <v>40</v>
      </c>
      <c r="AT3" s="42" t="s">
        <v>23</v>
      </c>
      <c r="AU3" s="44" t="s">
        <v>39</v>
      </c>
      <c r="AV3" s="41" t="s">
        <v>40</v>
      </c>
    </row>
    <row r="4" spans="1:48" ht="15.75" thickBot="1" x14ac:dyDescent="0.3">
      <c r="A4" s="10"/>
      <c r="B4" s="11"/>
      <c r="C4" s="113"/>
      <c r="D4" s="10"/>
      <c r="E4" s="10"/>
      <c r="F4" s="31"/>
      <c r="G4" s="31"/>
      <c r="H4" s="114"/>
      <c r="I4" s="115"/>
      <c r="J4" s="48"/>
      <c r="K4" s="49"/>
      <c r="L4" s="116"/>
      <c r="M4" s="15"/>
      <c r="N4" s="16"/>
      <c r="O4" s="17"/>
      <c r="P4" s="15"/>
      <c r="Q4" s="16"/>
      <c r="R4" s="17"/>
      <c r="S4" s="15"/>
      <c r="T4" s="16"/>
      <c r="U4" s="17"/>
      <c r="V4" s="15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  <c r="AQ4" s="15"/>
      <c r="AR4" s="16"/>
      <c r="AS4" s="17"/>
      <c r="AT4" s="15"/>
      <c r="AU4" s="16"/>
      <c r="AV4" s="17"/>
    </row>
    <row r="5" spans="1:48" ht="15.75" thickBot="1" x14ac:dyDescent="0.3">
      <c r="H5" s="85" t="s">
        <v>50</v>
      </c>
      <c r="I5" s="86">
        <f>SUM(I4:I4)</f>
        <v>0</v>
      </c>
      <c r="J5" s="87">
        <f>SUM(J4:J4)</f>
        <v>0</v>
      </c>
      <c r="K5" s="88" t="e">
        <f>J5/I5</f>
        <v>#DIV/0!</v>
      </c>
      <c r="L5" s="89">
        <f t="shared" ref="L5:AV5" si="0">SUM(L4:L4)</f>
        <v>0</v>
      </c>
      <c r="M5" s="90">
        <f t="shared" si="0"/>
        <v>0</v>
      </c>
      <c r="N5" s="90">
        <f t="shared" si="0"/>
        <v>0</v>
      </c>
      <c r="O5" s="90">
        <f t="shared" si="0"/>
        <v>0</v>
      </c>
      <c r="P5" s="90">
        <f t="shared" si="0"/>
        <v>0</v>
      </c>
      <c r="Q5" s="90">
        <f t="shared" si="0"/>
        <v>0</v>
      </c>
      <c r="R5" s="90">
        <f t="shared" si="0"/>
        <v>0</v>
      </c>
      <c r="S5" s="90">
        <f t="shared" si="0"/>
        <v>0</v>
      </c>
      <c r="T5" s="90">
        <f t="shared" si="0"/>
        <v>0</v>
      </c>
      <c r="U5" s="90">
        <f t="shared" si="0"/>
        <v>0</v>
      </c>
      <c r="V5" s="90">
        <f t="shared" si="0"/>
        <v>0</v>
      </c>
      <c r="W5" s="90">
        <f t="shared" si="0"/>
        <v>0</v>
      </c>
      <c r="X5" s="90">
        <f t="shared" si="0"/>
        <v>0</v>
      </c>
      <c r="Y5" s="90">
        <f t="shared" si="0"/>
        <v>0</v>
      </c>
      <c r="Z5" s="90">
        <f t="shared" si="0"/>
        <v>0</v>
      </c>
      <c r="AA5" s="90">
        <f t="shared" si="0"/>
        <v>0</v>
      </c>
      <c r="AB5" s="90">
        <f t="shared" si="0"/>
        <v>0</v>
      </c>
      <c r="AC5" s="90">
        <f t="shared" si="0"/>
        <v>0</v>
      </c>
      <c r="AD5" s="90">
        <f t="shared" si="0"/>
        <v>0</v>
      </c>
      <c r="AE5" s="90">
        <f t="shared" si="0"/>
        <v>0</v>
      </c>
      <c r="AF5" s="90">
        <f t="shared" si="0"/>
        <v>0</v>
      </c>
      <c r="AG5" s="90">
        <f t="shared" si="0"/>
        <v>0</v>
      </c>
      <c r="AH5" s="90">
        <f t="shared" si="0"/>
        <v>0</v>
      </c>
      <c r="AI5" s="90">
        <f t="shared" si="0"/>
        <v>0</v>
      </c>
      <c r="AJ5" s="90">
        <f t="shared" si="0"/>
        <v>0</v>
      </c>
      <c r="AK5" s="90">
        <f t="shared" si="0"/>
        <v>0</v>
      </c>
      <c r="AL5" s="90">
        <f t="shared" si="0"/>
        <v>0</v>
      </c>
      <c r="AM5" s="90">
        <f t="shared" si="0"/>
        <v>0</v>
      </c>
      <c r="AN5" s="90">
        <f t="shared" si="0"/>
        <v>0</v>
      </c>
      <c r="AO5" s="90">
        <f t="shared" si="0"/>
        <v>0</v>
      </c>
      <c r="AP5" s="90">
        <f t="shared" si="0"/>
        <v>0</v>
      </c>
      <c r="AQ5" s="90">
        <f t="shared" si="0"/>
        <v>0</v>
      </c>
      <c r="AR5" s="90">
        <f t="shared" si="0"/>
        <v>0</v>
      </c>
      <c r="AS5" s="90">
        <f t="shared" si="0"/>
        <v>0</v>
      </c>
      <c r="AT5" s="90">
        <f t="shared" si="0"/>
        <v>0</v>
      </c>
      <c r="AU5" s="90">
        <f t="shared" si="0"/>
        <v>0</v>
      </c>
      <c r="AV5" s="90">
        <f t="shared" si="0"/>
        <v>0</v>
      </c>
    </row>
    <row r="6" spans="1:48" x14ac:dyDescent="0.25">
      <c r="AL6" s="72"/>
    </row>
    <row r="7" spans="1:48" x14ac:dyDescent="0.25">
      <c r="H7" s="80"/>
      <c r="I7" s="19"/>
      <c r="J7" s="19"/>
      <c r="K7" s="19"/>
      <c r="L7" s="19"/>
      <c r="AL7" s="72"/>
    </row>
    <row r="8" spans="1:48" x14ac:dyDescent="0.25">
      <c r="AL8" s="71"/>
      <c r="AN8" s="91"/>
      <c r="AO8" s="91"/>
      <c r="AP8" s="91"/>
      <c r="AQ8" s="91"/>
      <c r="AR8" s="91"/>
      <c r="AS8" s="91"/>
      <c r="AT8" s="91"/>
      <c r="AU8" s="91"/>
      <c r="AV8" s="91"/>
    </row>
    <row r="9" spans="1:48" x14ac:dyDescent="0.25">
      <c r="H9" s="80"/>
      <c r="I9" s="19"/>
      <c r="J9" s="19"/>
      <c r="K9" s="19"/>
      <c r="L9" s="19"/>
      <c r="AN9" s="92"/>
      <c r="AO9" s="92"/>
      <c r="AP9" s="92"/>
      <c r="AQ9" s="92"/>
      <c r="AR9" s="92"/>
      <c r="AS9" s="92"/>
      <c r="AT9" s="92"/>
      <c r="AU9" s="92"/>
      <c r="AV9" s="92"/>
    </row>
    <row r="10" spans="1:48" x14ac:dyDescent="0.25">
      <c r="AN10" s="92"/>
      <c r="AO10" s="92"/>
      <c r="AP10" s="92"/>
      <c r="AQ10" s="92"/>
      <c r="AR10" s="92"/>
      <c r="AS10" s="92"/>
      <c r="AT10" s="92"/>
      <c r="AU10" s="92"/>
      <c r="AV10" s="92"/>
    </row>
    <row r="12" spans="1:48" x14ac:dyDescent="0.25">
      <c r="L12" s="19"/>
    </row>
  </sheetData>
  <mergeCells count="21">
    <mergeCell ref="S2:U2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M2:O2"/>
    <mergeCell ref="P2:R2"/>
    <mergeCell ref="AN2:AP2"/>
    <mergeCell ref="AQ2:AS2"/>
    <mergeCell ref="AT2:AV2"/>
    <mergeCell ref="V2:X2"/>
    <mergeCell ref="Y2:AA2"/>
    <mergeCell ref="AB2:AD2"/>
    <mergeCell ref="AE2:AG2"/>
    <mergeCell ref="AH2:AJ2"/>
    <mergeCell ref="AK2:AM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Normal="100" workbookViewId="0">
      <selection activeCell="Q19" sqref="Q19"/>
    </sheetView>
  </sheetViews>
  <sheetFormatPr defaultRowHeight="15" x14ac:dyDescent="0.25"/>
  <cols>
    <col min="1" max="1" width="9.140625" style="1"/>
    <col min="2" max="2" width="37.85546875" style="2" customWidth="1"/>
    <col min="3" max="3" width="12.7109375" style="2" customWidth="1"/>
    <col min="4" max="4" width="12.85546875" style="2" customWidth="1"/>
    <col min="5" max="5" width="20.7109375" style="2" customWidth="1"/>
    <col min="6" max="6" width="17" style="2" customWidth="1"/>
    <col min="7" max="7" width="40.42578125" style="2" customWidth="1"/>
    <col min="8" max="8" width="16.85546875" style="1" customWidth="1"/>
    <col min="9" max="20" width="15.28515625" customWidth="1"/>
  </cols>
  <sheetData>
    <row r="1" spans="1:20" ht="15.75" thickBot="1" x14ac:dyDescent="0.3"/>
    <row r="2" spans="1:20" s="3" customFormat="1" ht="15.75" customHeight="1" thickBot="1" x14ac:dyDescent="0.3">
      <c r="A2" s="134"/>
      <c r="B2" s="143" t="s">
        <v>28</v>
      </c>
      <c r="C2" s="141" t="s">
        <v>15</v>
      </c>
      <c r="D2" s="141" t="s">
        <v>17</v>
      </c>
      <c r="E2" s="141" t="s">
        <v>18</v>
      </c>
      <c r="F2" s="141" t="s">
        <v>19</v>
      </c>
      <c r="G2" s="141" t="s">
        <v>20</v>
      </c>
      <c r="H2" s="146" t="s">
        <v>24</v>
      </c>
      <c r="I2" s="61" t="s">
        <v>0</v>
      </c>
      <c r="J2" s="62" t="s">
        <v>1</v>
      </c>
      <c r="K2" s="62" t="s">
        <v>2</v>
      </c>
      <c r="L2" s="62" t="s">
        <v>3</v>
      </c>
      <c r="M2" s="62" t="s">
        <v>4</v>
      </c>
      <c r="N2" s="62" t="s">
        <v>5</v>
      </c>
      <c r="O2" s="62" t="s">
        <v>6</v>
      </c>
      <c r="P2" s="62" t="s">
        <v>7</v>
      </c>
      <c r="Q2" s="62" t="s">
        <v>8</v>
      </c>
      <c r="R2" s="62" t="s">
        <v>9</v>
      </c>
      <c r="S2" s="62" t="s">
        <v>10</v>
      </c>
      <c r="T2" s="62" t="s">
        <v>11</v>
      </c>
    </row>
    <row r="3" spans="1:20" s="1" customFormat="1" ht="44.25" customHeight="1" thickBot="1" x14ac:dyDescent="0.3">
      <c r="A3" s="135"/>
      <c r="B3" s="145"/>
      <c r="C3" s="142"/>
      <c r="D3" s="142"/>
      <c r="E3" s="142"/>
      <c r="F3" s="142"/>
      <c r="G3" s="142"/>
      <c r="H3" s="147"/>
      <c r="I3" s="21" t="s">
        <v>12</v>
      </c>
      <c r="J3" s="6" t="s">
        <v>12</v>
      </c>
      <c r="K3" s="6" t="s">
        <v>12</v>
      </c>
      <c r="L3" s="6" t="s">
        <v>12</v>
      </c>
      <c r="M3" s="6" t="s">
        <v>12</v>
      </c>
      <c r="N3" s="6" t="s">
        <v>12</v>
      </c>
      <c r="O3" s="6" t="s">
        <v>12</v>
      </c>
      <c r="P3" s="6" t="s">
        <v>12</v>
      </c>
      <c r="Q3" s="6" t="s">
        <v>12</v>
      </c>
      <c r="R3" s="6" t="s">
        <v>12</v>
      </c>
      <c r="S3" s="6" t="s">
        <v>12</v>
      </c>
      <c r="T3" s="6" t="s">
        <v>12</v>
      </c>
    </row>
    <row r="4" spans="1:20" x14ac:dyDescent="0.25">
      <c r="A4" s="7">
        <v>1</v>
      </c>
      <c r="B4" s="8" t="s">
        <v>16</v>
      </c>
      <c r="C4" s="22">
        <v>14.9</v>
      </c>
      <c r="D4" s="33" t="s">
        <v>45</v>
      </c>
      <c r="E4" s="35">
        <v>39661</v>
      </c>
      <c r="F4" s="36">
        <v>39661</v>
      </c>
      <c r="G4" s="8" t="s">
        <v>21</v>
      </c>
      <c r="H4" s="9">
        <f>SUM(I4:T4)</f>
        <v>2287552.3199999994</v>
      </c>
      <c r="I4" s="23">
        <v>190629.36</v>
      </c>
      <c r="J4" s="23">
        <v>190629.36</v>
      </c>
      <c r="K4" s="23">
        <v>190629.36</v>
      </c>
      <c r="L4" s="23">
        <v>190629.36</v>
      </c>
      <c r="M4" s="23">
        <v>190629.36</v>
      </c>
      <c r="N4" s="23">
        <v>190629.36</v>
      </c>
      <c r="O4" s="23">
        <v>190629.36</v>
      </c>
      <c r="P4" s="23">
        <v>190629.36</v>
      </c>
      <c r="Q4" s="23">
        <v>190629.36</v>
      </c>
      <c r="R4" s="23">
        <v>190629.36</v>
      </c>
      <c r="S4" s="23">
        <v>190629.36</v>
      </c>
      <c r="T4" s="23">
        <v>190629.36</v>
      </c>
    </row>
    <row r="5" spans="1:20" x14ac:dyDescent="0.25">
      <c r="A5" s="10">
        <v>2</v>
      </c>
      <c r="B5" s="11" t="s">
        <v>27</v>
      </c>
      <c r="C5" s="24">
        <v>832.3</v>
      </c>
      <c r="D5" s="33" t="s">
        <v>45</v>
      </c>
      <c r="E5" s="32" t="s">
        <v>46</v>
      </c>
      <c r="F5" s="31">
        <v>41541</v>
      </c>
      <c r="G5" s="8" t="s">
        <v>43</v>
      </c>
      <c r="H5" s="9">
        <f t="shared" ref="H5:H6" si="0">SUM(I5:T5)</f>
        <v>21286904.760000002</v>
      </c>
      <c r="I5" s="25">
        <v>1773908.73</v>
      </c>
      <c r="J5" s="25">
        <v>1773908.73</v>
      </c>
      <c r="K5" s="25">
        <v>1773908.73</v>
      </c>
      <c r="L5" s="25">
        <v>1773908.73</v>
      </c>
      <c r="M5" s="25">
        <v>1773908.73</v>
      </c>
      <c r="N5" s="25">
        <v>1773908.73</v>
      </c>
      <c r="O5" s="25">
        <v>1773908.73</v>
      </c>
      <c r="P5" s="25">
        <v>1773908.73</v>
      </c>
      <c r="Q5" s="25">
        <v>1773908.73</v>
      </c>
      <c r="R5" s="25">
        <v>1773908.73</v>
      </c>
      <c r="S5" s="25">
        <v>1773908.73</v>
      </c>
      <c r="T5" s="25">
        <v>1773908.73</v>
      </c>
    </row>
    <row r="6" spans="1:20" ht="15.75" thickBot="1" x14ac:dyDescent="0.3">
      <c r="A6" s="20">
        <v>3</v>
      </c>
      <c r="B6" s="18" t="s">
        <v>47</v>
      </c>
      <c r="C6" s="26">
        <v>23</v>
      </c>
      <c r="D6" s="30" t="s">
        <v>45</v>
      </c>
      <c r="E6" s="37">
        <v>41541</v>
      </c>
      <c r="F6" s="37">
        <v>41541</v>
      </c>
      <c r="G6" s="34" t="s">
        <v>25</v>
      </c>
      <c r="H6" s="9">
        <f t="shared" si="0"/>
        <v>5162556.96</v>
      </c>
      <c r="I6" s="27">
        <v>430213.08</v>
      </c>
      <c r="J6" s="27">
        <v>430213.08</v>
      </c>
      <c r="K6" s="27">
        <v>430213.08</v>
      </c>
      <c r="L6" s="27">
        <v>430213.08</v>
      </c>
      <c r="M6" s="27">
        <v>430213.08</v>
      </c>
      <c r="N6" s="27">
        <v>430213.08</v>
      </c>
      <c r="O6" s="27">
        <v>430213.08</v>
      </c>
      <c r="P6" s="27">
        <v>430213.08</v>
      </c>
      <c r="Q6" s="27">
        <v>430213.08</v>
      </c>
      <c r="R6" s="27">
        <v>430213.08</v>
      </c>
      <c r="S6" s="27">
        <v>430213.08</v>
      </c>
      <c r="T6" s="27">
        <v>430213.08</v>
      </c>
    </row>
    <row r="7" spans="1:20" ht="15.75" thickBot="1" x14ac:dyDescent="0.3">
      <c r="C7" s="59">
        <f>SUM(C4:C6)</f>
        <v>870.19999999999993</v>
      </c>
      <c r="G7" s="46" t="s">
        <v>29</v>
      </c>
      <c r="H7" s="81">
        <f t="shared" ref="H7:T7" si="1">SUM(H4:H6)</f>
        <v>28737014.040000003</v>
      </c>
      <c r="I7" s="55">
        <f t="shared" si="1"/>
        <v>2394751.17</v>
      </c>
      <c r="J7" s="55">
        <f t="shared" si="1"/>
        <v>2394751.17</v>
      </c>
      <c r="K7" s="55">
        <f t="shared" si="1"/>
        <v>2394751.17</v>
      </c>
      <c r="L7" s="55">
        <f t="shared" si="1"/>
        <v>2394751.17</v>
      </c>
      <c r="M7" s="55">
        <f t="shared" si="1"/>
        <v>2394751.17</v>
      </c>
      <c r="N7" s="55">
        <f t="shared" si="1"/>
        <v>2394751.17</v>
      </c>
      <c r="O7" s="55">
        <f t="shared" si="1"/>
        <v>2394751.17</v>
      </c>
      <c r="P7" s="55">
        <f t="shared" si="1"/>
        <v>2394751.17</v>
      </c>
      <c r="Q7" s="55">
        <f t="shared" si="1"/>
        <v>2394751.17</v>
      </c>
      <c r="R7" s="55">
        <f t="shared" si="1"/>
        <v>2394751.17</v>
      </c>
      <c r="S7" s="55">
        <f t="shared" si="1"/>
        <v>2394751.17</v>
      </c>
      <c r="T7" s="55">
        <f t="shared" si="1"/>
        <v>2394751.17</v>
      </c>
    </row>
    <row r="9" spans="1:20" x14ac:dyDescent="0.25">
      <c r="I9" s="71"/>
      <c r="J9" s="71"/>
      <c r="N9" s="71"/>
    </row>
    <row r="10" spans="1:20" x14ac:dyDescent="0.25">
      <c r="I10" s="71"/>
      <c r="J10" s="71"/>
    </row>
    <row r="11" spans="1:20" x14ac:dyDescent="0.25">
      <c r="I11" s="71"/>
      <c r="J11" s="71"/>
    </row>
    <row r="12" spans="1:20" x14ac:dyDescent="0.25">
      <c r="I12" s="71"/>
      <c r="J12" s="71"/>
      <c r="R12" s="72"/>
    </row>
    <row r="13" spans="1:20" x14ac:dyDescent="0.25">
      <c r="I13" s="74"/>
      <c r="J13" s="74"/>
    </row>
    <row r="15" spans="1:20" x14ac:dyDescent="0.25">
      <c r="I15" s="74"/>
      <c r="J15" s="74"/>
    </row>
    <row r="16" spans="1:20" x14ac:dyDescent="0.25">
      <c r="N16" s="72"/>
    </row>
    <row r="17" spans="9:14" x14ac:dyDescent="0.25">
      <c r="I17" s="71"/>
      <c r="J17" s="71"/>
    </row>
    <row r="27" spans="9:14" x14ac:dyDescent="0.25">
      <c r="N27" s="72"/>
    </row>
    <row r="28" spans="9:14" x14ac:dyDescent="0.25">
      <c r="N28" s="72"/>
    </row>
    <row r="31" spans="9:14" x14ac:dyDescent="0.25">
      <c r="N31" s="72"/>
    </row>
    <row r="34" spans="14:14" x14ac:dyDescent="0.25">
      <c r="N34" s="72"/>
    </row>
  </sheetData>
  <mergeCells count="8">
    <mergeCell ref="A2:A3"/>
    <mergeCell ref="B2:B3"/>
    <mergeCell ref="C2:C3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AER</vt:lpstr>
      <vt:lpstr>KES</vt:lpstr>
      <vt:lpstr>Jaudas_maksa</vt:lpstr>
    </vt:vector>
  </TitlesOfParts>
  <Company>Latvenergo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Andžs Melderis</cp:lastModifiedBy>
  <dcterms:created xsi:type="dcterms:W3CDTF">2015-02-13T09:07:48Z</dcterms:created>
  <dcterms:modified xsi:type="dcterms:W3CDTF">2025-02-28T07:58:46Z</dcterms:modified>
</cp:coreProperties>
</file>